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uangyi/Dropbox (Construct Digital)/Projects/SAP (SEA)/2018 SAP Analytics Campaign/Campaign - SAC/Analytics/Marvel Cinematic Universe/"/>
    </mc:Choice>
  </mc:AlternateContent>
  <xr:revisionPtr revIDLastSave="0" documentId="13_ncr:1_{E92AC555-F2A8-4A44-8587-5A117C9060F5}" xr6:coauthVersionLast="37" xr6:coauthVersionMax="37" xr10:uidLastSave="{00000000-0000-0000-0000-000000000000}"/>
  <bookViews>
    <workbookView xWindow="-33940" yWindow="1600" windowWidth="31480" windowHeight="17440" activeTab="2" xr2:uid="{07903381-A350-2F4A-94AD-A6B48C35565C}"/>
  </bookViews>
  <sheets>
    <sheet name="Overview" sheetId="1" r:id="rId1"/>
    <sheet name="International ex US" sheetId="5" r:id="rId2"/>
    <sheet name="Data Dictionary" sheetId="4" r:id="rId3"/>
    <sheet name="References" sheetId="2" r:id="rId4"/>
  </sheets>
  <definedNames>
    <definedName name="_xlnm._FilterDatabase" localSheetId="1" hidden="1">'International ex US'!$A$1:$CG$49</definedName>
    <definedName name="_xlnm._FilterDatabase" localSheetId="0" hidden="1">Overview!$A$1:$AK$49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2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3" i="1"/>
  <c r="V2" i="1"/>
  <c r="CF17" i="5"/>
  <c r="CG17" i="5" s="1"/>
  <c r="CF4" i="5"/>
  <c r="CG4" i="5" s="1"/>
  <c r="CG31" i="5"/>
  <c r="CG35" i="5"/>
  <c r="CG37" i="5"/>
  <c r="CG38" i="5"/>
  <c r="CG42" i="5"/>
  <c r="CG47" i="5"/>
  <c r="K2" i="1"/>
  <c r="CF5" i="5"/>
  <c r="CG5" i="5" s="1"/>
  <c r="CF42" i="5"/>
  <c r="CF46" i="5"/>
  <c r="CG46" i="5" s="1"/>
  <c r="CF31" i="5"/>
  <c r="CF8" i="5"/>
  <c r="CG8" i="5" s="1"/>
  <c r="CF27" i="5"/>
  <c r="CG27" i="5" s="1"/>
  <c r="CF2" i="5"/>
  <c r="CG2" i="5" s="1"/>
  <c r="CF26" i="5"/>
  <c r="CG26" i="5" s="1"/>
  <c r="CF12" i="5"/>
  <c r="CG12" i="5" s="1"/>
  <c r="CF47" i="5"/>
  <c r="CF49" i="5"/>
  <c r="CG49" i="5" s="1"/>
  <c r="CF15" i="5"/>
  <c r="CG15" i="5" s="1"/>
  <c r="CF3" i="5"/>
  <c r="CG3" i="5" s="1"/>
  <c r="CF39" i="5"/>
  <c r="CG39" i="5" s="1"/>
  <c r="CF30" i="5"/>
  <c r="CG30" i="5" s="1"/>
  <c r="CF7" i="5"/>
  <c r="CG7" i="5" s="1"/>
  <c r="CF9" i="5"/>
  <c r="CG9" i="5" s="1"/>
  <c r="CF10" i="5"/>
  <c r="CG10" i="5" s="1"/>
  <c r="CF11" i="5"/>
  <c r="CG11" i="5" s="1"/>
  <c r="CF13" i="5"/>
  <c r="CG13" i="5" s="1"/>
  <c r="CF14" i="5"/>
  <c r="CG14" i="5" s="1"/>
  <c r="CF16" i="5"/>
  <c r="CG16" i="5" s="1"/>
  <c r="CF18" i="5"/>
  <c r="CG18" i="5" s="1"/>
  <c r="CF19" i="5"/>
  <c r="CG19" i="5" s="1"/>
  <c r="CF20" i="5"/>
  <c r="CG20" i="5" s="1"/>
  <c r="CF21" i="5"/>
  <c r="CG21" i="5" s="1"/>
  <c r="CF22" i="5"/>
  <c r="CG22" i="5" s="1"/>
  <c r="CF23" i="5"/>
  <c r="CG23" i="5" s="1"/>
  <c r="CF24" i="5"/>
  <c r="CG24" i="5" s="1"/>
  <c r="CF25" i="5"/>
  <c r="CG25" i="5" s="1"/>
  <c r="CF28" i="5"/>
  <c r="CG28" i="5" s="1"/>
  <c r="CF29" i="5"/>
  <c r="CG29" i="5" s="1"/>
  <c r="CF32" i="5"/>
  <c r="CG32" i="5" s="1"/>
  <c r="CF33" i="5"/>
  <c r="CG33" i="5" s="1"/>
  <c r="CF34" i="5"/>
  <c r="CG34" i="5" s="1"/>
  <c r="CF35" i="5"/>
  <c r="CF36" i="5"/>
  <c r="CG36" i="5" s="1"/>
  <c r="CF37" i="5"/>
  <c r="CF38" i="5"/>
  <c r="CF40" i="5"/>
  <c r="CG40" i="5" s="1"/>
  <c r="CF41" i="5"/>
  <c r="CG41" i="5" s="1"/>
  <c r="CF43" i="5"/>
  <c r="CG43" i="5" s="1"/>
  <c r="CF44" i="5"/>
  <c r="CG44" i="5" s="1"/>
  <c r="CF45" i="5"/>
  <c r="CG45" i="5" s="1"/>
  <c r="CF48" i="5"/>
  <c r="CG48" i="5" s="1"/>
  <c r="CF6" i="5"/>
  <c r="CG6" i="5" s="1"/>
  <c r="T7" i="1" l="1"/>
  <c r="T41" i="1"/>
  <c r="T49" i="1"/>
  <c r="T27" i="1"/>
  <c r="T23" i="1"/>
  <c r="T16" i="1"/>
  <c r="T22" i="1"/>
  <c r="T19" i="1"/>
  <c r="T21" i="1"/>
  <c r="T20" i="1"/>
  <c r="T17" i="1"/>
  <c r="T18" i="1"/>
  <c r="T13" i="1"/>
  <c r="T24" i="1"/>
  <c r="T44" i="1"/>
  <c r="T25" i="1"/>
  <c r="T45" i="1"/>
  <c r="T10" i="1"/>
  <c r="T42" i="1"/>
  <c r="T26" i="1"/>
  <c r="T47" i="1"/>
  <c r="T11" i="1"/>
  <c r="T14" i="1"/>
  <c r="T5" i="1"/>
  <c r="T3" i="1"/>
  <c r="T9" i="1"/>
  <c r="T12" i="1"/>
  <c r="T15" i="1"/>
  <c r="T31" i="1"/>
  <c r="T46" i="1"/>
  <c r="T8" i="1"/>
  <c r="T6" i="1"/>
  <c r="T2" i="1"/>
  <c r="T35" i="1"/>
  <c r="T36" i="1"/>
  <c r="T37" i="1"/>
  <c r="T32" i="1"/>
  <c r="T33" i="1"/>
  <c r="T34" i="1"/>
  <c r="T40" i="1"/>
  <c r="T38" i="1"/>
  <c r="T29" i="1"/>
  <c r="T39" i="1"/>
  <c r="T30" i="1"/>
  <c r="T48" i="1"/>
  <c r="T43" i="1"/>
  <c r="T4" i="1"/>
  <c r="T28" i="1"/>
  <c r="R7" i="1"/>
  <c r="R41" i="1"/>
  <c r="R49" i="1"/>
  <c r="R27" i="1"/>
  <c r="R23" i="1"/>
  <c r="R16" i="1"/>
  <c r="R22" i="1"/>
  <c r="R19" i="1"/>
  <c r="R21" i="1"/>
  <c r="R20" i="1"/>
  <c r="R17" i="1"/>
  <c r="R18" i="1"/>
  <c r="R13" i="1"/>
  <c r="R24" i="1"/>
  <c r="R44" i="1"/>
  <c r="R25" i="1"/>
  <c r="R45" i="1"/>
  <c r="R10" i="1"/>
  <c r="R42" i="1"/>
  <c r="R26" i="1"/>
  <c r="R47" i="1"/>
  <c r="R11" i="1"/>
  <c r="R14" i="1"/>
  <c r="R5" i="1"/>
  <c r="R3" i="1"/>
  <c r="R9" i="1"/>
  <c r="R12" i="1"/>
  <c r="R15" i="1"/>
  <c r="R31" i="1"/>
  <c r="R46" i="1"/>
  <c r="R8" i="1"/>
  <c r="R6" i="1"/>
  <c r="R2" i="1"/>
  <c r="R35" i="1"/>
  <c r="R36" i="1"/>
  <c r="R37" i="1"/>
  <c r="R32" i="1"/>
  <c r="R33" i="1"/>
  <c r="R34" i="1"/>
  <c r="R40" i="1"/>
  <c r="R38" i="1"/>
  <c r="R29" i="1"/>
  <c r="R39" i="1"/>
  <c r="R30" i="1"/>
  <c r="R48" i="1"/>
  <c r="R43" i="1"/>
  <c r="R4" i="1"/>
  <c r="R28" i="1"/>
  <c r="Q47" i="1"/>
  <c r="Q11" i="1"/>
  <c r="Q14" i="1"/>
  <c r="Q5" i="1"/>
  <c r="Q3" i="1"/>
  <c r="Q9" i="1"/>
  <c r="Q12" i="1"/>
  <c r="Q15" i="1"/>
  <c r="Q31" i="1"/>
  <c r="Q46" i="1"/>
  <c r="Q8" i="1"/>
  <c r="Q6" i="1"/>
  <c r="Q2" i="1"/>
  <c r="Q35" i="1"/>
  <c r="Q36" i="1"/>
  <c r="Q37" i="1"/>
  <c r="Q32" i="1"/>
  <c r="Q33" i="1"/>
  <c r="Q34" i="1"/>
  <c r="Q40" i="1"/>
  <c r="Q38" i="1"/>
  <c r="Q29" i="1"/>
  <c r="Q39" i="1"/>
  <c r="Q30" i="1"/>
  <c r="Q48" i="1"/>
  <c r="Q43" i="1"/>
  <c r="Q4" i="1"/>
  <c r="Q7" i="1"/>
  <c r="Q41" i="1"/>
  <c r="Q49" i="1"/>
  <c r="Q27" i="1"/>
  <c r="Q23" i="1"/>
  <c r="Q16" i="1"/>
  <c r="Q22" i="1"/>
  <c r="Q19" i="1"/>
  <c r="Q21" i="1"/>
  <c r="Q20" i="1"/>
  <c r="Q17" i="1"/>
  <c r="Q18" i="1"/>
  <c r="Q13" i="1"/>
  <c r="Q24" i="1"/>
  <c r="Q44" i="1"/>
  <c r="Q25" i="1"/>
  <c r="Q45" i="1"/>
  <c r="Q10" i="1"/>
  <c r="Q42" i="1"/>
  <c r="Q26" i="1"/>
  <c r="Q28" i="1"/>
  <c r="P31" i="1"/>
  <c r="P46" i="1"/>
  <c r="P8" i="1"/>
  <c r="P6" i="1"/>
  <c r="P2" i="1"/>
  <c r="P35" i="1"/>
  <c r="P36" i="1"/>
  <c r="P37" i="1"/>
  <c r="P32" i="1"/>
  <c r="P33" i="1"/>
  <c r="P34" i="1"/>
  <c r="P40" i="1"/>
  <c r="P38" i="1"/>
  <c r="P29" i="1"/>
  <c r="P39" i="1"/>
  <c r="P30" i="1"/>
  <c r="P48" i="1"/>
  <c r="P43" i="1"/>
  <c r="P4" i="1"/>
  <c r="P7" i="1"/>
  <c r="P41" i="1"/>
  <c r="P49" i="1"/>
  <c r="P27" i="1"/>
  <c r="P23" i="1"/>
  <c r="P16" i="1"/>
  <c r="P22" i="1"/>
  <c r="P19" i="1"/>
  <c r="P21" i="1"/>
  <c r="P20" i="1"/>
  <c r="P17" i="1"/>
  <c r="P18" i="1"/>
  <c r="P13" i="1"/>
  <c r="P24" i="1"/>
  <c r="P44" i="1"/>
  <c r="P25" i="1"/>
  <c r="P45" i="1"/>
  <c r="P10" i="1"/>
  <c r="P42" i="1"/>
  <c r="P26" i="1"/>
  <c r="P47" i="1"/>
  <c r="P11" i="1"/>
  <c r="P14" i="1"/>
  <c r="P5" i="1"/>
  <c r="P3" i="1"/>
  <c r="P9" i="1"/>
  <c r="P12" i="1"/>
  <c r="P15" i="1"/>
  <c r="P28" i="1"/>
  <c r="K4" i="1"/>
  <c r="O4" i="1" s="1"/>
  <c r="I4" i="1"/>
  <c r="M4" i="1"/>
  <c r="N4" i="1"/>
  <c r="U4" i="1" s="1"/>
  <c r="K43" i="1"/>
  <c r="O43" i="1" s="1"/>
  <c r="I43" i="1"/>
  <c r="M43" i="1"/>
  <c r="N43" i="1"/>
  <c r="U43" i="1" s="1"/>
  <c r="H4" i="1"/>
  <c r="H43" i="1"/>
  <c r="N44" i="1"/>
  <c r="U44" i="1" s="1"/>
  <c r="N25" i="1"/>
  <c r="U25" i="1" s="1"/>
  <c r="N45" i="1"/>
  <c r="U45" i="1" s="1"/>
  <c r="N10" i="1"/>
  <c r="U10" i="1" s="1"/>
  <c r="N42" i="1"/>
  <c r="U42" i="1" s="1"/>
  <c r="N26" i="1"/>
  <c r="U26" i="1" s="1"/>
  <c r="N47" i="1"/>
  <c r="U47" i="1" s="1"/>
  <c r="N11" i="1"/>
  <c r="U11" i="1" s="1"/>
  <c r="N14" i="1"/>
  <c r="U14" i="1" s="1"/>
  <c r="N5" i="1"/>
  <c r="U5" i="1" s="1"/>
  <c r="N3" i="1"/>
  <c r="U3" i="1" s="1"/>
  <c r="N9" i="1"/>
  <c r="U9" i="1" s="1"/>
  <c r="N12" i="1"/>
  <c r="U12" i="1" s="1"/>
  <c r="N15" i="1"/>
  <c r="U15" i="1" s="1"/>
  <c r="N31" i="1"/>
  <c r="U31" i="1" s="1"/>
  <c r="N46" i="1"/>
  <c r="U46" i="1" s="1"/>
  <c r="N8" i="1"/>
  <c r="U8" i="1" s="1"/>
  <c r="N6" i="1"/>
  <c r="U6" i="1" s="1"/>
  <c r="N2" i="1"/>
  <c r="U2" i="1" s="1"/>
  <c r="N28" i="1"/>
  <c r="U28" i="1" s="1"/>
  <c r="N7" i="1"/>
  <c r="U7" i="1" s="1"/>
  <c r="N41" i="1"/>
  <c r="U41" i="1" s="1"/>
  <c r="N49" i="1"/>
  <c r="U49" i="1" s="1"/>
  <c r="N27" i="1"/>
  <c r="U27" i="1" s="1"/>
  <c r="N35" i="1"/>
  <c r="U35" i="1" s="1"/>
  <c r="N36" i="1"/>
  <c r="U36" i="1" s="1"/>
  <c r="N37" i="1"/>
  <c r="U37" i="1" s="1"/>
  <c r="N32" i="1"/>
  <c r="U32" i="1" s="1"/>
  <c r="N33" i="1"/>
  <c r="U33" i="1" s="1"/>
  <c r="N34" i="1"/>
  <c r="U34" i="1" s="1"/>
  <c r="N40" i="1"/>
  <c r="U40" i="1" s="1"/>
  <c r="N38" i="1"/>
  <c r="U38" i="1" s="1"/>
  <c r="N29" i="1"/>
  <c r="U29" i="1" s="1"/>
  <c r="N39" i="1"/>
  <c r="U39" i="1" s="1"/>
  <c r="N30" i="1"/>
  <c r="U30" i="1" s="1"/>
  <c r="N23" i="1"/>
  <c r="U23" i="1" s="1"/>
  <c r="N16" i="1"/>
  <c r="U16" i="1" s="1"/>
  <c r="N22" i="1"/>
  <c r="U22" i="1" s="1"/>
  <c r="N19" i="1"/>
  <c r="U19" i="1" s="1"/>
  <c r="N21" i="1"/>
  <c r="U21" i="1" s="1"/>
  <c r="N20" i="1"/>
  <c r="U20" i="1" s="1"/>
  <c r="N17" i="1"/>
  <c r="U17" i="1" s="1"/>
  <c r="N18" i="1"/>
  <c r="U18" i="1" s="1"/>
  <c r="N13" i="1"/>
  <c r="U13" i="1" s="1"/>
  <c r="N48" i="1"/>
  <c r="U48" i="1" s="1"/>
  <c r="N24" i="1"/>
  <c r="U24" i="1" s="1"/>
  <c r="M48" i="1"/>
  <c r="K48" i="1"/>
  <c r="O48" i="1" s="1"/>
  <c r="I48" i="1"/>
  <c r="H48" i="1"/>
  <c r="M23" i="1"/>
  <c r="M16" i="1"/>
  <c r="M22" i="1"/>
  <c r="M19" i="1"/>
  <c r="M21" i="1"/>
  <c r="M20" i="1"/>
  <c r="M17" i="1"/>
  <c r="M18" i="1"/>
  <c r="M13" i="1"/>
  <c r="K23" i="1"/>
  <c r="O23" i="1" s="1"/>
  <c r="K16" i="1"/>
  <c r="O16" i="1" s="1"/>
  <c r="K22" i="1"/>
  <c r="O22" i="1" s="1"/>
  <c r="K19" i="1"/>
  <c r="O19" i="1" s="1"/>
  <c r="K21" i="1"/>
  <c r="O21" i="1" s="1"/>
  <c r="K20" i="1"/>
  <c r="O20" i="1" s="1"/>
  <c r="K17" i="1"/>
  <c r="O17" i="1" s="1"/>
  <c r="K18" i="1"/>
  <c r="O18" i="1" s="1"/>
  <c r="K13" i="1"/>
  <c r="O13" i="1" s="1"/>
  <c r="I23" i="1"/>
  <c r="I16" i="1"/>
  <c r="I22" i="1"/>
  <c r="I19" i="1"/>
  <c r="I21" i="1"/>
  <c r="I20" i="1"/>
  <c r="I17" i="1"/>
  <c r="I18" i="1"/>
  <c r="I13" i="1"/>
  <c r="H23" i="1"/>
  <c r="H16" i="1"/>
  <c r="H22" i="1"/>
  <c r="H19" i="1"/>
  <c r="H21" i="1"/>
  <c r="H20" i="1"/>
  <c r="H17" i="1"/>
  <c r="H18" i="1"/>
  <c r="H13" i="1"/>
  <c r="I44" i="1"/>
  <c r="I25" i="1"/>
  <c r="I45" i="1"/>
  <c r="I10" i="1"/>
  <c r="I42" i="1"/>
  <c r="I26" i="1"/>
  <c r="I47" i="1"/>
  <c r="I11" i="1"/>
  <c r="I14" i="1"/>
  <c r="I5" i="1"/>
  <c r="I3" i="1"/>
  <c r="I9" i="1"/>
  <c r="I12" i="1"/>
  <c r="I15" i="1"/>
  <c r="I31" i="1"/>
  <c r="I46" i="1"/>
  <c r="I8" i="1"/>
  <c r="I6" i="1"/>
  <c r="I2" i="1"/>
  <c r="I28" i="1"/>
  <c r="I7" i="1"/>
  <c r="I41" i="1"/>
  <c r="I49" i="1"/>
  <c r="I27" i="1"/>
  <c r="I35" i="1"/>
  <c r="I36" i="1"/>
  <c r="I37" i="1"/>
  <c r="I32" i="1"/>
  <c r="I33" i="1"/>
  <c r="I34" i="1"/>
  <c r="I40" i="1"/>
  <c r="I38" i="1"/>
  <c r="I29" i="1"/>
  <c r="I39" i="1"/>
  <c r="I30" i="1"/>
  <c r="I24" i="1"/>
  <c r="H44" i="1"/>
  <c r="H25" i="1"/>
  <c r="H45" i="1"/>
  <c r="H10" i="1"/>
  <c r="H42" i="1"/>
  <c r="H26" i="1"/>
  <c r="H47" i="1"/>
  <c r="H11" i="1"/>
  <c r="H14" i="1"/>
  <c r="H5" i="1"/>
  <c r="H3" i="1"/>
  <c r="H9" i="1"/>
  <c r="H12" i="1"/>
  <c r="H15" i="1"/>
  <c r="H31" i="1"/>
  <c r="H46" i="1"/>
  <c r="H8" i="1"/>
  <c r="H6" i="1"/>
  <c r="H2" i="1"/>
  <c r="H28" i="1"/>
  <c r="H7" i="1"/>
  <c r="H41" i="1"/>
  <c r="H49" i="1"/>
  <c r="H27" i="1"/>
  <c r="H35" i="1"/>
  <c r="H36" i="1"/>
  <c r="H37" i="1"/>
  <c r="H32" i="1"/>
  <c r="H33" i="1"/>
  <c r="H34" i="1"/>
  <c r="H40" i="1"/>
  <c r="H38" i="1"/>
  <c r="H29" i="1"/>
  <c r="H39" i="1"/>
  <c r="H30" i="1"/>
  <c r="H24" i="1"/>
  <c r="M35" i="1"/>
  <c r="M36" i="1"/>
  <c r="M37" i="1"/>
  <c r="M32" i="1"/>
  <c r="M33" i="1"/>
  <c r="M34" i="1"/>
  <c r="M40" i="1"/>
  <c r="M38" i="1"/>
  <c r="M29" i="1"/>
  <c r="M39" i="1"/>
  <c r="M30" i="1"/>
  <c r="K35" i="1"/>
  <c r="O35" i="1" s="1"/>
  <c r="K36" i="1"/>
  <c r="O36" i="1" s="1"/>
  <c r="K37" i="1"/>
  <c r="O37" i="1" s="1"/>
  <c r="K32" i="1"/>
  <c r="O32" i="1" s="1"/>
  <c r="K33" i="1"/>
  <c r="O33" i="1" s="1"/>
  <c r="K34" i="1"/>
  <c r="O34" i="1" s="1"/>
  <c r="K40" i="1"/>
  <c r="O40" i="1" s="1"/>
  <c r="K38" i="1"/>
  <c r="O38" i="1" s="1"/>
  <c r="K29" i="1"/>
  <c r="O29" i="1" s="1"/>
  <c r="K39" i="1"/>
  <c r="O39" i="1" s="1"/>
  <c r="K30" i="1"/>
  <c r="O30" i="1" s="1"/>
  <c r="S43" i="1" l="1"/>
  <c r="S40" i="1"/>
  <c r="S4" i="1"/>
  <c r="S34" i="1"/>
  <c r="S19" i="1"/>
  <c r="S48" i="1"/>
  <c r="S32" i="1"/>
  <c r="S13" i="1"/>
  <c r="S23" i="1"/>
  <c r="S22" i="1"/>
  <c r="S30" i="1"/>
  <c r="S37" i="1"/>
  <c r="S18" i="1"/>
  <c r="S39" i="1"/>
  <c r="S36" i="1"/>
  <c r="S17" i="1"/>
  <c r="S29" i="1"/>
  <c r="S35" i="1"/>
  <c r="S20" i="1"/>
  <c r="S33" i="1"/>
  <c r="S16" i="1"/>
  <c r="S38" i="1"/>
  <c r="S21" i="1"/>
  <c r="K27" i="1"/>
  <c r="M27" i="1"/>
  <c r="K49" i="1"/>
  <c r="M49" i="1"/>
  <c r="K41" i="1"/>
  <c r="M41" i="1"/>
  <c r="K7" i="1"/>
  <c r="M7" i="1"/>
  <c r="K28" i="1"/>
  <c r="S28" i="1" s="1"/>
  <c r="M28" i="1"/>
  <c r="M44" i="1"/>
  <c r="M25" i="1"/>
  <c r="M45" i="1"/>
  <c r="M10" i="1"/>
  <c r="M42" i="1"/>
  <c r="M26" i="1"/>
  <c r="M47" i="1"/>
  <c r="M11" i="1"/>
  <c r="M14" i="1"/>
  <c r="M5" i="1"/>
  <c r="M3" i="1"/>
  <c r="M9" i="1"/>
  <c r="M12" i="1"/>
  <c r="M15" i="1"/>
  <c r="M31" i="1"/>
  <c r="M46" i="1"/>
  <c r="M8" i="1"/>
  <c r="M6" i="1"/>
  <c r="M2" i="1"/>
  <c r="M24" i="1"/>
  <c r="K44" i="1"/>
  <c r="K25" i="1"/>
  <c r="K45" i="1"/>
  <c r="K10" i="1"/>
  <c r="K42" i="1"/>
  <c r="K26" i="1"/>
  <c r="K47" i="1"/>
  <c r="K11" i="1"/>
  <c r="K14" i="1"/>
  <c r="K5" i="1"/>
  <c r="K3" i="1"/>
  <c r="K9" i="1"/>
  <c r="K12" i="1"/>
  <c r="K15" i="1"/>
  <c r="K31" i="1"/>
  <c r="K46" i="1"/>
  <c r="K8" i="1"/>
  <c r="K6" i="1"/>
  <c r="K24" i="1"/>
  <c r="O28" i="1" l="1"/>
  <c r="O31" i="1"/>
  <c r="S31" i="1"/>
  <c r="O26" i="1"/>
  <c r="S26" i="1"/>
  <c r="O41" i="1"/>
  <c r="S41" i="1"/>
  <c r="O12" i="1"/>
  <c r="S12" i="1"/>
  <c r="O9" i="1"/>
  <c r="S9" i="1"/>
  <c r="O10" i="1"/>
  <c r="S10" i="1"/>
  <c r="O49" i="1"/>
  <c r="S49" i="1"/>
  <c r="O2" i="1"/>
  <c r="S2" i="1"/>
  <c r="O3" i="1"/>
  <c r="S3" i="1"/>
  <c r="O45" i="1"/>
  <c r="S45" i="1"/>
  <c r="O6" i="1"/>
  <c r="S6" i="1"/>
  <c r="O5" i="1"/>
  <c r="S5" i="1"/>
  <c r="O25" i="1"/>
  <c r="S25" i="1"/>
  <c r="O27" i="1"/>
  <c r="S27" i="1"/>
  <c r="O47" i="1"/>
  <c r="S47" i="1"/>
  <c r="O15" i="1"/>
  <c r="S15" i="1"/>
  <c r="O42" i="1"/>
  <c r="S42" i="1"/>
  <c r="O24" i="1"/>
  <c r="S24" i="1"/>
  <c r="O8" i="1"/>
  <c r="S8" i="1"/>
  <c r="O14" i="1"/>
  <c r="S14" i="1"/>
  <c r="O44" i="1"/>
  <c r="S44" i="1"/>
  <c r="O46" i="1"/>
  <c r="S46" i="1"/>
  <c r="O11" i="1"/>
  <c r="S11" i="1"/>
  <c r="O7" i="1"/>
  <c r="S7" i="1"/>
</calcChain>
</file>

<file path=xl/sharedStrings.xml><?xml version="1.0" encoding="utf-8"?>
<sst xmlns="http://schemas.openxmlformats.org/spreadsheetml/2006/main" count="350" uniqueCount="231">
  <si>
    <t>Movie</t>
  </si>
  <si>
    <t>Release Date</t>
  </si>
  <si>
    <t>Production Budget</t>
  </si>
  <si>
    <t>Iron Man</t>
  </si>
  <si>
    <t>The Incredible Hulk</t>
  </si>
  <si>
    <t>Iron Man 2</t>
  </si>
  <si>
    <t>Thor</t>
  </si>
  <si>
    <t>Captain America: The First Avenger</t>
  </si>
  <si>
    <t>The Avengers</t>
  </si>
  <si>
    <t>Iron Man 3</t>
  </si>
  <si>
    <t>Thor: The Dark World</t>
  </si>
  <si>
    <t>Captain America: The Winter Soldier</t>
  </si>
  <si>
    <t>Guardians of the Galaxy</t>
  </si>
  <si>
    <t>Avengers: Age of Ultron</t>
  </si>
  <si>
    <t>Antman</t>
  </si>
  <si>
    <t>Captain America: Civil War</t>
  </si>
  <si>
    <t>Doctor Strange</t>
  </si>
  <si>
    <t>Guardians of the Galaxy Vol 2</t>
  </si>
  <si>
    <t>Spider-Man: Homecoming</t>
  </si>
  <si>
    <t>Thor: Ragnarok</t>
  </si>
  <si>
    <t>Black Panther</t>
  </si>
  <si>
    <t>Ant-Man and the Wasp</t>
  </si>
  <si>
    <t>https://www.the-numbers.com/movies/franchise/Marvel-Cinematic-Universe#tab=summary</t>
  </si>
  <si>
    <t>Date Pulled:</t>
  </si>
  <si>
    <t>Category</t>
  </si>
  <si>
    <t>MCU</t>
  </si>
  <si>
    <t>Run Time (Minutes)</t>
  </si>
  <si>
    <t>Total Box Office</t>
  </si>
  <si>
    <t>International Box Office</t>
  </si>
  <si>
    <t>US Box Office</t>
  </si>
  <si>
    <t>US Opening Weekend</t>
  </si>
  <si>
    <t>Avengers: Infinity War</t>
  </si>
  <si>
    <t>Argentina</t>
  </si>
  <si>
    <t>Australia</t>
  </si>
  <si>
    <t>Austria</t>
  </si>
  <si>
    <t>Belgium</t>
  </si>
  <si>
    <t>Bolivia</t>
  </si>
  <si>
    <t>Brazil</t>
  </si>
  <si>
    <t>Bulgaria</t>
  </si>
  <si>
    <t>Chile</t>
  </si>
  <si>
    <t>China</t>
  </si>
  <si>
    <t>Colombia</t>
  </si>
  <si>
    <t>Croatia</t>
  </si>
  <si>
    <t>Czech Republic</t>
  </si>
  <si>
    <t>Denmark</t>
  </si>
  <si>
    <t>Ecuador</t>
  </si>
  <si>
    <t>Egypt</t>
  </si>
  <si>
    <t>Estonia</t>
  </si>
  <si>
    <t>Finland</t>
  </si>
  <si>
    <t>France</t>
  </si>
  <si>
    <t>Germany</t>
  </si>
  <si>
    <t>Ghana</t>
  </si>
  <si>
    <t>Greece</t>
  </si>
  <si>
    <t>Hong Kong</t>
  </si>
  <si>
    <t>Hungary</t>
  </si>
  <si>
    <t>Iceland</t>
  </si>
  <si>
    <t>India</t>
  </si>
  <si>
    <t>Indonesia</t>
  </si>
  <si>
    <t>Israel</t>
  </si>
  <si>
    <t>Italy</t>
  </si>
  <si>
    <t>Japan</t>
  </si>
  <si>
    <t>Kenya</t>
  </si>
  <si>
    <t>Latvia</t>
  </si>
  <si>
    <t>Lebanon</t>
  </si>
  <si>
    <t>Lithuania</t>
  </si>
  <si>
    <t>Malaysia</t>
  </si>
  <si>
    <t>Mexico</t>
  </si>
  <si>
    <t>Netherlands</t>
  </si>
  <si>
    <t>New Zealand</t>
  </si>
  <si>
    <t>Nigeria</t>
  </si>
  <si>
    <t>Norway</t>
  </si>
  <si>
    <t>Peru</t>
  </si>
  <si>
    <t>Philippines</t>
  </si>
  <si>
    <t>Poland</t>
  </si>
  <si>
    <t>Portugal</t>
  </si>
  <si>
    <t>Romania</t>
  </si>
  <si>
    <t>Russia (CIS)</t>
  </si>
  <si>
    <t>Serbia and Montenegro</t>
  </si>
  <si>
    <t>Singapore</t>
  </si>
  <si>
    <t>Slovakia</t>
  </si>
  <si>
    <t>Slovenia</t>
  </si>
  <si>
    <t>South Africa</t>
  </si>
  <si>
    <t>South Korea</t>
  </si>
  <si>
    <t>Spain</t>
  </si>
  <si>
    <t>Sweden</t>
  </si>
  <si>
    <t>Taiwan</t>
  </si>
  <si>
    <t>Thailand</t>
  </si>
  <si>
    <t>Turkey</t>
  </si>
  <si>
    <t>Ukraine</t>
  </si>
  <si>
    <t>United Arab Emirates</t>
  </si>
  <si>
    <t>United Kingdom</t>
  </si>
  <si>
    <t>Uruguay</t>
  </si>
  <si>
    <t>Venezuela</t>
  </si>
  <si>
    <t>Vietnam</t>
  </si>
  <si>
    <t>Rest of World</t>
  </si>
  <si>
    <t>Switzerland</t>
  </si>
  <si>
    <t>Jordan</t>
  </si>
  <si>
    <t>Cambodia</t>
  </si>
  <si>
    <t>Iraq</t>
  </si>
  <si>
    <t>Mongolia</t>
  </si>
  <si>
    <t>Trinidad</t>
  </si>
  <si>
    <t>Central America</t>
  </si>
  <si>
    <t>Aruba</t>
  </si>
  <si>
    <t>Bahrain</t>
  </si>
  <si>
    <t>Curacao</t>
  </si>
  <si>
    <t>East Africa</t>
  </si>
  <si>
    <t>Jamaica</t>
  </si>
  <si>
    <t>Kuwait</t>
  </si>
  <si>
    <t>Oman</t>
  </si>
  <si>
    <t>Pakistan</t>
  </si>
  <si>
    <t>Paraguay</t>
  </si>
  <si>
    <t>Qatar</t>
  </si>
  <si>
    <t>Suriname</t>
  </si>
  <si>
    <t>Syria</t>
  </si>
  <si>
    <t>Domincan Republic</t>
  </si>
  <si>
    <t>Percent Profit</t>
  </si>
  <si>
    <t>Ratio of US versus International</t>
  </si>
  <si>
    <t>DCEU</t>
  </si>
  <si>
    <t>Man of Steel</t>
  </si>
  <si>
    <t>Batman v Superman: Dawn of Justice</t>
  </si>
  <si>
    <t>Suicide Squad</t>
  </si>
  <si>
    <t>Wonder Woman</t>
  </si>
  <si>
    <t>Justice League</t>
  </si>
  <si>
    <t>SW</t>
  </si>
  <si>
    <t>Star Wars Ep. IV: A New Hope</t>
  </si>
  <si>
    <t>Star Wars Ep. V: The Empire Strikes Back</t>
  </si>
  <si>
    <t>Star Wars Ep. VI: Return of the Jedi</t>
  </si>
  <si>
    <t>Star Wars Ep. I: The Phantom Menace</t>
  </si>
  <si>
    <t>Star Wars Ep. III: Revenge of the Sith</t>
  </si>
  <si>
    <t>Star Wars Ep. II: Attack of the Clones</t>
  </si>
  <si>
    <t>Star Wars: The Clone Wars</t>
  </si>
  <si>
    <t>Star Wars Ep. VII: The Force Awakens</t>
  </si>
  <si>
    <t>Rogue One: A Star Wars Story</t>
  </si>
  <si>
    <t>Star Wars Ep. VIII: The Last Jedi</t>
  </si>
  <si>
    <t>Solo: A Star Wars Story</t>
  </si>
  <si>
    <t>Percent of US Opening Weekend to US Box Office</t>
  </si>
  <si>
    <t>Percent of US Opening Weekend to Total Box Office</t>
  </si>
  <si>
    <t>HP</t>
  </si>
  <si>
    <t>Harry Potter and the Sorcerer’s Stone</t>
  </si>
  <si>
    <t>Harry Potter and the Chamber of Secrets</t>
  </si>
  <si>
    <t>Harry Potter and the Prisoner of Azkaban</t>
  </si>
  <si>
    <t>Harry Potter and the Goblet of Fire</t>
  </si>
  <si>
    <t>Harry Potter and the Order of the Phoenix</t>
  </si>
  <si>
    <t>Harry Potter and the Half-Blood Prince</t>
  </si>
  <si>
    <t>Harry Potter and the Deathly Hallows: Part I</t>
  </si>
  <si>
    <t>Harry Potter and the Deathly Hallows: Part II</t>
  </si>
  <si>
    <t>Fantastic Beasts and Where to Find Them</t>
  </si>
  <si>
    <t>Top</t>
  </si>
  <si>
    <t>Titanic</t>
  </si>
  <si>
    <t>Profit</t>
  </si>
  <si>
    <t>The Dark Knight</t>
  </si>
  <si>
    <t>Avatar</t>
  </si>
  <si>
    <t>Series Summary Data</t>
  </si>
  <si>
    <t>Inflation Rate to 2018</t>
  </si>
  <si>
    <t>Adjusted Production Budget</t>
  </si>
  <si>
    <t>Adjusted US Opening Weekend</t>
  </si>
  <si>
    <t>Adjusted US Box Office</t>
  </si>
  <si>
    <t>Adjusted Interntional Box Office</t>
  </si>
  <si>
    <t>Adjusted Total Box Office</t>
  </si>
  <si>
    <t>Adjusted Profit</t>
  </si>
  <si>
    <t>USD Inflation Calculator</t>
  </si>
  <si>
    <t>https://www.usinflationcalculator.com/</t>
  </si>
  <si>
    <t>Date Accessed</t>
  </si>
  <si>
    <t>Inflation rate used:</t>
  </si>
  <si>
    <t>Consumer Price Index (CPI)</t>
  </si>
  <si>
    <t>Column Name</t>
  </si>
  <si>
    <t>Description</t>
  </si>
  <si>
    <t>Notes</t>
  </si>
  <si>
    <t>Data Dictionary: Overview</t>
  </si>
  <si>
    <t>String / Name of the movie</t>
  </si>
  <si>
    <t>String / Which franchise the movie belongs to</t>
  </si>
  <si>
    <t>Integer / Run time of the movie in minutes</t>
  </si>
  <si>
    <t>Date / Date it was released in the US</t>
  </si>
  <si>
    <t>Float / Conversion factor for inflation from the movie's release year to 2018</t>
  </si>
  <si>
    <t>e.g. If the factor is 1.17 for 2009, 1 USD in 2009 is 1.16 USD in 2018</t>
  </si>
  <si>
    <t>Integer / Declared production budget</t>
  </si>
  <si>
    <t>Integer / Amount of money the movie made in the US on its opening weekend</t>
  </si>
  <si>
    <t>Integer / Amount of money the movie made in the US during its cinematic run</t>
  </si>
  <si>
    <t>Integer / Amount of money the movie made outside the US during its cinematic run</t>
  </si>
  <si>
    <t>US Box Office + International Box Office</t>
  </si>
  <si>
    <t>Integer / Amount of money the movie made in total during its cinematic run</t>
  </si>
  <si>
    <t>Float / Percentage of the US Opening Weekend out of the Total Box Office earnings</t>
  </si>
  <si>
    <t>US Opening Weekend / Total Box Office</t>
  </si>
  <si>
    <t>US Opening Weekend / US Box Office</t>
  </si>
  <si>
    <t>Float / Percentage of the US Opening Weekend out of the US Box Office earnings</t>
  </si>
  <si>
    <t>Integer / Profit the movie made during its cinematic run</t>
  </si>
  <si>
    <t>Total Box Office - Production Budget</t>
  </si>
  <si>
    <t>Float / Ratio of US Box Office earnings versus Non-US Box Office Earnings</t>
  </si>
  <si>
    <t>US Box Office / International Box Ofice (Larger number = better US performance; smaller number = better international performance)</t>
  </si>
  <si>
    <t>Integer / Production budget in 2018 money</t>
  </si>
  <si>
    <t>Production Budget * Inflation Rate to 2018</t>
  </si>
  <si>
    <t>US Opening Weekend * Inflation Rate to 2018</t>
  </si>
  <si>
    <t>US Box Office * Inflation Rate to 2018</t>
  </si>
  <si>
    <t>International Box Office * Inflation Rate to 2018</t>
  </si>
  <si>
    <t>Total Box Office * Inflation Rate to 2018</t>
  </si>
  <si>
    <t>Profit * Inflation Rate to 2018</t>
  </si>
  <si>
    <t>Integer / US Opening Weekend performance in 2018 money</t>
  </si>
  <si>
    <t>Integer / US Box Office performance in 2018 money</t>
  </si>
  <si>
    <t>Integer / International Box Office performance in 2018 money</t>
  </si>
  <si>
    <t>Integer / Total box office performance in 2018 money</t>
  </si>
  <si>
    <t>Integer / Profit in 2018 money</t>
  </si>
  <si>
    <t>Data Dictionary: International ex US</t>
  </si>
  <si>
    <t>Remaining columns</t>
  </si>
  <si>
    <t>Float / Percentage of profit the movie made in relation to it budget</t>
  </si>
  <si>
    <t>(Total Box Office - Production Budget) / (Production Budget)</t>
  </si>
  <si>
    <t>Float / Box office performance in USD of each movie in that country</t>
  </si>
  <si>
    <t>Rest of world = International Box Office - Sum(All countries in the row)</t>
  </si>
  <si>
    <t>Accounted Countries</t>
  </si>
  <si>
    <t>International Box Office Data</t>
  </si>
  <si>
    <t>Box Office Mojo</t>
  </si>
  <si>
    <t>https://en.wikipedia.org/wiki/List_of_highest-grossing_films_in_Singapore</t>
  </si>
  <si>
    <t>https://www.imda.gov.sg/-/media/imda/files/industry-development/sectors/media/overview-of-singapore-cinema-statistics-20132017.pdf?la=en</t>
  </si>
  <si>
    <t>Adjusted Australia</t>
  </si>
  <si>
    <t>Adjusted China</t>
  </si>
  <si>
    <t>Adjusted Hong Kong</t>
  </si>
  <si>
    <t>Adjusted India</t>
  </si>
  <si>
    <t>Adjusted Indonesia</t>
  </si>
  <si>
    <t>Adjusted Japan</t>
  </si>
  <si>
    <t>Adjusted Malaysia</t>
  </si>
  <si>
    <t>Adjusted New Zealand</t>
  </si>
  <si>
    <t>Adjusted Philippines</t>
  </si>
  <si>
    <t>Adjusted Russia</t>
  </si>
  <si>
    <t>Adjusted Singapore</t>
  </si>
  <si>
    <t>Adjusted South Korea</t>
  </si>
  <si>
    <t>Adjusted Taiwan</t>
  </si>
  <si>
    <t>Adjusted Thailand</t>
  </si>
  <si>
    <t>Adjusted United Kingdom</t>
  </si>
  <si>
    <t>Adjusted Vietnam</t>
  </si>
  <si>
    <t>Adjusted (Country)</t>
  </si>
  <si>
    <t>Integer / Box office performance I that particular country in 2018 money</t>
  </si>
  <si>
    <t>Country's Box Office Performance (International ex US sheet) * Inflation Rate 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</si>
</sst>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809]dd\ mmmm\ yyyy;@"/>
    <numFmt numFmtId="165" formatCode="&quot;$&quot;#,##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0" xfId="0" applyNumberFormat="1"/>
    <xf numFmtId="165" fontId="0" fillId="0" borderId="0" xfId="0" applyNumberFormat="1"/>
    <xf numFmtId="15" fontId="0" fillId="0" borderId="0" xfId="0" applyNumberFormat="1"/>
    <xf numFmtId="0" fontId="2" fillId="0" borderId="0" xfId="1"/>
    <xf numFmtId="6" fontId="0" fillId="0" borderId="0" xfId="0" applyNumberFormat="1"/>
    <xf numFmtId="165" fontId="3" fillId="0" borderId="0" xfId="1" applyNumberFormat="1" applyFont="1"/>
    <xf numFmtId="10" fontId="0" fillId="0" borderId="0" xfId="0" applyNumberFormat="1"/>
    <xf numFmtId="0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10" fontId="1" fillId="0" borderId="0" xfId="0" applyNumberFormat="1" applyFont="1" applyAlignment="1">
      <alignment wrapText="1"/>
    </xf>
    <xf numFmtId="6" fontId="0" fillId="0" borderId="0" xfId="0" applyNumberFormat="1" applyAlignment="1">
      <alignment horizontal="right"/>
    </xf>
    <xf numFmtId="0" fontId="0" fillId="0" borderId="0" xfId="0" applyFont="1"/>
    <xf numFmtId="2" fontId="1" fillId="0" borderId="0" xfId="0" applyNumberFormat="1" applyFont="1" applyAlignment="1">
      <alignment wrapText="1"/>
    </xf>
    <xf numFmtId="2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/>
    </xf>
    <xf numFmtId="165" fontId="0" fillId="0" borderId="0" xfId="0" applyNumberFormat="1" applyFont="1"/>
    <xf numFmtId="165" fontId="2" fillId="0" borderId="0" xfId="1" applyNumberFormat="1" applyFont="1"/>
    <xf numFmtId="6" fontId="0" fillId="0" borderId="0" xfId="0" applyNumberFormat="1" applyFont="1"/>
    <xf numFmtId="165" fontId="0" fillId="0" borderId="0" xfId="0" applyNumberFormat="1" applyFont="1" applyAlignment="1">
      <alignment horizontal="center" wrapText="1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0" xfId="0" applyNumberFormat="1" applyFont="1"/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NumberFormat="1" applyFont="1" applyAlignment="1">
      <alignment vertical="center" wrapText="1"/>
    </xf>
    <xf numFmtId="164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10" fontId="7" fillId="0" borderId="0" xfId="0" applyNumberFormat="1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3B40-D612-3945-B5F0-17FFFA272E6B}">
  <dimension ref="A1:AK87"/>
  <sheetViews>
    <sheetView workbookViewId="0">
      <pane xSplit="1" topLeftCell="B1" activePane="topRight" state="frozen"/>
      <selection pane="topRight" activeCell="A8" sqref="A8"/>
    </sheetView>
  </sheetViews>
  <sheetFormatPr baseColWidth="10" defaultRowHeight="16" x14ac:dyDescent="0.2"/>
  <cols>
    <col min="1" max="1" width="38" bestFit="1" customWidth="1"/>
    <col min="2" max="2" width="11" customWidth="1"/>
    <col min="3" max="3" width="9.5" style="8" bestFit="1" customWidth="1"/>
    <col min="4" max="4" width="16.83203125" style="1" bestFit="1" customWidth="1"/>
    <col min="5" max="5" width="12.1640625" style="17" customWidth="1"/>
    <col min="6" max="6" width="16.33203125" style="2" bestFit="1" customWidth="1"/>
    <col min="7" max="7" width="19.5" style="2" customWidth="1"/>
    <col min="8" max="8" width="16.83203125" style="7" customWidth="1"/>
    <col min="9" max="9" width="15.83203125" style="7" customWidth="1"/>
    <col min="10" max="11" width="13.6640625" style="2" bestFit="1" customWidth="1"/>
    <col min="12" max="12" width="15.1640625" style="2" bestFit="1" customWidth="1"/>
    <col min="13" max="13" width="12.33203125" style="7" bestFit="1" customWidth="1"/>
    <col min="14" max="14" width="13.6640625" style="7" bestFit="1" customWidth="1"/>
    <col min="15" max="15" width="16.6640625" style="7" customWidth="1"/>
    <col min="16" max="16" width="14.6640625" style="2" bestFit="1" customWidth="1"/>
    <col min="17" max="17" width="12.1640625" style="18" bestFit="1" customWidth="1"/>
    <col min="18" max="21" width="13.6640625" style="18" bestFit="1" customWidth="1"/>
    <col min="22" max="22" width="12.1640625" bestFit="1" customWidth="1"/>
    <col min="23" max="23" width="22" bestFit="1" customWidth="1"/>
    <col min="24" max="24" width="19.33203125" bestFit="1" customWidth="1"/>
    <col min="26" max="26" width="11.1640625" bestFit="1" customWidth="1"/>
    <col min="27" max="27" width="20.83203125" bestFit="1" customWidth="1"/>
    <col min="31" max="31" width="12.1640625" bestFit="1" customWidth="1"/>
    <col min="32" max="32" width="11.1640625" bestFit="1" customWidth="1"/>
    <col min="33" max="33" width="12.1640625" bestFit="1" customWidth="1"/>
    <col min="36" max="36" width="12.1640625" bestFit="1" customWidth="1"/>
    <col min="37" max="37" width="11" customWidth="1"/>
  </cols>
  <sheetData>
    <row r="1" spans="1:37" s="9" customFormat="1" ht="68" x14ac:dyDescent="0.2">
      <c r="A1" s="9" t="s">
        <v>0</v>
      </c>
      <c r="B1" s="9" t="s">
        <v>24</v>
      </c>
      <c r="C1" s="10" t="s">
        <v>26</v>
      </c>
      <c r="D1" s="11" t="s">
        <v>1</v>
      </c>
      <c r="E1" s="16" t="s">
        <v>153</v>
      </c>
      <c r="F1" s="12" t="s">
        <v>2</v>
      </c>
      <c r="G1" s="12" t="s">
        <v>30</v>
      </c>
      <c r="H1" s="13" t="s">
        <v>135</v>
      </c>
      <c r="I1" s="13" t="s">
        <v>136</v>
      </c>
      <c r="J1" s="12" t="s">
        <v>29</v>
      </c>
      <c r="K1" s="12" t="s">
        <v>28</v>
      </c>
      <c r="L1" s="12" t="s">
        <v>27</v>
      </c>
      <c r="M1" s="13" t="s">
        <v>115</v>
      </c>
      <c r="N1" s="13" t="s">
        <v>149</v>
      </c>
      <c r="O1" s="13" t="s">
        <v>116</v>
      </c>
      <c r="P1" s="12" t="s">
        <v>154</v>
      </c>
      <c r="Q1" s="12" t="s">
        <v>155</v>
      </c>
      <c r="R1" s="12" t="s">
        <v>156</v>
      </c>
      <c r="S1" s="12" t="s">
        <v>157</v>
      </c>
      <c r="T1" s="12" t="s">
        <v>158</v>
      </c>
      <c r="U1" s="12" t="s">
        <v>159</v>
      </c>
      <c r="V1" s="9" t="s">
        <v>212</v>
      </c>
      <c r="W1" s="9" t="s">
        <v>213</v>
      </c>
      <c r="X1" s="9" t="s">
        <v>214</v>
      </c>
      <c r="Y1" s="9" t="s">
        <v>215</v>
      </c>
      <c r="Z1" s="9" t="s">
        <v>216</v>
      </c>
      <c r="AA1" s="9" t="s">
        <v>217</v>
      </c>
      <c r="AB1" s="9" t="s">
        <v>218</v>
      </c>
      <c r="AC1" s="9" t="s">
        <v>219</v>
      </c>
      <c r="AD1" s="9" t="s">
        <v>220</v>
      </c>
      <c r="AE1" s="9" t="s">
        <v>221</v>
      </c>
      <c r="AF1" s="9" t="s">
        <v>222</v>
      </c>
      <c r="AG1" s="9" t="s">
        <v>223</v>
      </c>
      <c r="AH1" s="9" t="s">
        <v>224</v>
      </c>
      <c r="AI1" s="9" t="s">
        <v>225</v>
      </c>
      <c r="AJ1" s="9" t="s">
        <v>226</v>
      </c>
      <c r="AK1" s="9" t="s">
        <v>227</v>
      </c>
    </row>
    <row r="2" spans="1:37" x14ac:dyDescent="0.2">
      <c r="A2" t="s">
        <v>21</v>
      </c>
      <c r="B2" t="s">
        <v>25</v>
      </c>
      <c r="C2" s="8">
        <v>118</v>
      </c>
      <c r="D2" s="1">
        <v>43287</v>
      </c>
      <c r="E2" s="17">
        <v>1</v>
      </c>
      <c r="F2" s="2">
        <v>130000000</v>
      </c>
      <c r="G2" s="2">
        <v>75812205</v>
      </c>
      <c r="H2" s="7">
        <f t="shared" ref="H2:H49" si="0">G2/J2</f>
        <v>0.35281957186680968</v>
      </c>
      <c r="I2" s="7">
        <f t="shared" ref="I2:I49" si="1">G2/L2</f>
        <v>0.12426696710521702</v>
      </c>
      <c r="J2" s="2">
        <v>214875282</v>
      </c>
      <c r="K2" s="2">
        <f t="shared" ref="K2:K49" si="2">L2-J2</f>
        <v>395200000</v>
      </c>
      <c r="L2" s="2">
        <v>610075282</v>
      </c>
      <c r="M2" s="7">
        <f t="shared" ref="M2:M49" si="3">(L2-F2)/F2</f>
        <v>3.6928867846153848</v>
      </c>
      <c r="N2" s="2">
        <f t="shared" ref="N2:N49" si="4">L2-F2</f>
        <v>480075282</v>
      </c>
      <c r="O2" s="7">
        <f t="shared" ref="O2:O49" si="5">J2/K2</f>
        <v>0.54371275809716602</v>
      </c>
      <c r="P2" s="2">
        <f t="shared" ref="P2:P49" si="6">(F2*E2)</f>
        <v>130000000</v>
      </c>
      <c r="Q2" s="2">
        <f t="shared" ref="Q2:Q49" si="7">G2*E2</f>
        <v>75812205</v>
      </c>
      <c r="R2" s="2">
        <f t="shared" ref="R2:R49" si="8">J2*E2</f>
        <v>214875282</v>
      </c>
      <c r="S2" s="2">
        <f t="shared" ref="S2:S49" si="9">K2*E2</f>
        <v>395200000</v>
      </c>
      <c r="T2" s="2">
        <f t="shared" ref="T2:T49" si="10">L2*E2</f>
        <v>610075282</v>
      </c>
      <c r="U2" s="2">
        <f t="shared" ref="U2:U49" si="11">N2*E2</f>
        <v>480075282</v>
      </c>
      <c r="V2" s="2">
        <f>$E$2*'International ex US'!D2</f>
        <v>14696024</v>
      </c>
      <c r="W2" s="2">
        <f>$E2*'International ex US'!N2</f>
        <v>121203074</v>
      </c>
      <c r="X2" s="2">
        <v>7663339</v>
      </c>
      <c r="Y2" s="2">
        <v>6399126</v>
      </c>
      <c r="Z2" s="2">
        <v>10005439</v>
      </c>
      <c r="AA2" s="2">
        <v>10649067</v>
      </c>
      <c r="AB2" s="2">
        <v>5709793</v>
      </c>
      <c r="AC2" s="2">
        <v>1977278</v>
      </c>
      <c r="AD2" s="2">
        <v>5818634</v>
      </c>
      <c r="AE2" s="2">
        <v>13021608</v>
      </c>
      <c r="AF2" s="2">
        <v>4086749</v>
      </c>
      <c r="AG2" s="2">
        <v>42384003</v>
      </c>
      <c r="AH2" s="2">
        <v>9711643</v>
      </c>
      <c r="AI2" s="2">
        <v>5200914</v>
      </c>
      <c r="AJ2" s="2">
        <v>22832500</v>
      </c>
      <c r="AK2" s="2">
        <v>0</v>
      </c>
    </row>
    <row r="3" spans="1:37" x14ac:dyDescent="0.2">
      <c r="A3" t="s">
        <v>14</v>
      </c>
      <c r="B3" t="s">
        <v>25</v>
      </c>
      <c r="C3" s="8">
        <v>117</v>
      </c>
      <c r="D3" s="1">
        <v>42202</v>
      </c>
      <c r="E3" s="17">
        <v>1.06</v>
      </c>
      <c r="F3" s="2">
        <v>130000000</v>
      </c>
      <c r="G3" s="2">
        <v>57225526</v>
      </c>
      <c r="H3" s="7">
        <f t="shared" si="0"/>
        <v>0.3175629251464645</v>
      </c>
      <c r="I3" s="7">
        <f t="shared" si="1"/>
        <v>0.11071763432705849</v>
      </c>
      <c r="J3" s="2">
        <v>180202163</v>
      </c>
      <c r="K3" s="2">
        <f t="shared" si="2"/>
        <v>336657923</v>
      </c>
      <c r="L3" s="2">
        <v>516860086</v>
      </c>
      <c r="M3" s="7">
        <f t="shared" si="3"/>
        <v>2.9758468153846156</v>
      </c>
      <c r="N3" s="2">
        <f t="shared" si="4"/>
        <v>386860086</v>
      </c>
      <c r="O3" s="7">
        <f t="shared" si="5"/>
        <v>0.53526785110000219</v>
      </c>
      <c r="P3" s="2">
        <f t="shared" si="6"/>
        <v>137800000</v>
      </c>
      <c r="Q3" s="2">
        <f t="shared" si="7"/>
        <v>60659057.560000002</v>
      </c>
      <c r="R3" s="2">
        <f t="shared" si="8"/>
        <v>191014292.78</v>
      </c>
      <c r="S3" s="2">
        <f t="shared" si="9"/>
        <v>356857398.38</v>
      </c>
      <c r="T3" s="2">
        <f t="shared" si="10"/>
        <v>547871691.16000009</v>
      </c>
      <c r="U3" s="2">
        <f t="shared" si="11"/>
        <v>410071691.16000003</v>
      </c>
      <c r="V3" s="2">
        <f>$E3*'International ex US'!D3</f>
        <v>11555141.620000001</v>
      </c>
      <c r="W3" s="2">
        <f>$E3*'International ex US'!N3</f>
        <v>111692240.28</v>
      </c>
      <c r="X3" s="2">
        <v>7411571.9400000004</v>
      </c>
      <c r="Y3" s="2">
        <v>1748767.86</v>
      </c>
      <c r="Z3" s="2">
        <v>8890116.120000001</v>
      </c>
      <c r="AA3" s="2">
        <v>10251167.780000001</v>
      </c>
      <c r="AB3" s="2">
        <v>7152156.0200000005</v>
      </c>
      <c r="AC3" s="2">
        <v>1907352.34</v>
      </c>
      <c r="AD3" s="2">
        <v>5557722.04</v>
      </c>
      <c r="AE3" s="2">
        <v>12353563.300000001</v>
      </c>
      <c r="AF3" s="2">
        <v>4832394.78</v>
      </c>
      <c r="AG3" s="2">
        <v>22394300.940000001</v>
      </c>
      <c r="AH3" s="2">
        <v>11766000</v>
      </c>
      <c r="AI3" s="2">
        <v>3542227.4400000004</v>
      </c>
      <c r="AJ3" s="2">
        <v>26721397.960000001</v>
      </c>
      <c r="AK3" s="2">
        <v>2178443.1</v>
      </c>
    </row>
    <row r="4" spans="1:37" x14ac:dyDescent="0.2">
      <c r="A4" t="s">
        <v>151</v>
      </c>
      <c r="B4" t="s">
        <v>147</v>
      </c>
      <c r="C4" s="8">
        <v>162</v>
      </c>
      <c r="D4" s="1">
        <v>40165</v>
      </c>
      <c r="E4" s="17">
        <v>1.17</v>
      </c>
      <c r="F4" s="2">
        <v>425000000</v>
      </c>
      <c r="G4" s="2">
        <v>77025481</v>
      </c>
      <c r="H4" s="7">
        <f t="shared" si="0"/>
        <v>0.10128166828044624</v>
      </c>
      <c r="I4" s="7">
        <f t="shared" si="1"/>
        <v>2.7743480460666433E-2</v>
      </c>
      <c r="J4" s="2">
        <v>760507625</v>
      </c>
      <c r="K4" s="2">
        <f t="shared" si="2"/>
        <v>2015837654</v>
      </c>
      <c r="L4" s="2">
        <v>2776345279</v>
      </c>
      <c r="M4" s="7">
        <f t="shared" si="3"/>
        <v>5.5325771270588238</v>
      </c>
      <c r="N4" s="2">
        <f t="shared" si="4"/>
        <v>2351345279</v>
      </c>
      <c r="O4" s="7">
        <f t="shared" si="5"/>
        <v>0.3772663058907223</v>
      </c>
      <c r="P4" s="2">
        <f t="shared" si="6"/>
        <v>497249999.99999994</v>
      </c>
      <c r="Q4" s="2">
        <f t="shared" si="7"/>
        <v>90119812.769999996</v>
      </c>
      <c r="R4" s="2">
        <f t="shared" si="8"/>
        <v>889793921.25</v>
      </c>
      <c r="S4" s="2">
        <f t="shared" si="9"/>
        <v>2358530055.1799998</v>
      </c>
      <c r="T4" s="2">
        <f t="shared" si="10"/>
        <v>3248323976.4299998</v>
      </c>
      <c r="U4" s="2">
        <f t="shared" si="11"/>
        <v>2751073976.4299998</v>
      </c>
      <c r="V4" s="2">
        <f>$E4*'International ex US'!D4</f>
        <v>123762023.19</v>
      </c>
      <c r="W4" s="2">
        <f>$E4*'International ex US'!N4</f>
        <v>238831929.17999998</v>
      </c>
      <c r="X4" s="2">
        <v>26819948.609999999</v>
      </c>
      <c r="Y4" s="2">
        <v>28333726.199999999</v>
      </c>
      <c r="Z4" s="2">
        <v>7082777.5199999996</v>
      </c>
      <c r="AA4" s="2">
        <v>201228921.26999998</v>
      </c>
      <c r="AB4" s="2">
        <v>9016619.0399999991</v>
      </c>
      <c r="AC4" s="2">
        <v>14727341.069999998</v>
      </c>
      <c r="AD4" s="2">
        <v>6881464.9799999995</v>
      </c>
      <c r="AE4" s="2">
        <v>140998822.38</v>
      </c>
      <c r="AF4" s="2">
        <v>9492202.9799999986</v>
      </c>
      <c r="AG4" s="2">
        <v>131249852.36999999</v>
      </c>
      <c r="AH4" s="2">
        <v>15952308.84</v>
      </c>
      <c r="AI4" s="2">
        <v>9845393.2199999988</v>
      </c>
      <c r="AJ4" s="2">
        <v>175529480.48999998</v>
      </c>
      <c r="AK4" s="2">
        <v>1621019.7899999998</v>
      </c>
    </row>
    <row r="5" spans="1:37" x14ac:dyDescent="0.2">
      <c r="A5" t="s">
        <v>13</v>
      </c>
      <c r="B5" t="s">
        <v>25</v>
      </c>
      <c r="C5" s="8">
        <v>141</v>
      </c>
      <c r="D5" s="1">
        <v>42125</v>
      </c>
      <c r="E5" s="17">
        <v>1.06</v>
      </c>
      <c r="F5" s="2">
        <v>330600000</v>
      </c>
      <c r="G5" s="2">
        <v>191271109</v>
      </c>
      <c r="H5" s="7">
        <f t="shared" si="0"/>
        <v>0.41670732845620179</v>
      </c>
      <c r="I5" s="7">
        <f t="shared" si="1"/>
        <v>0.13583971082057211</v>
      </c>
      <c r="J5" s="2">
        <v>459005868</v>
      </c>
      <c r="K5" s="2">
        <f t="shared" si="2"/>
        <v>949058886</v>
      </c>
      <c r="L5" s="2">
        <v>1408064754</v>
      </c>
      <c r="M5" s="7">
        <f t="shared" si="3"/>
        <v>3.2591190381125226</v>
      </c>
      <c r="N5" s="2">
        <f t="shared" si="4"/>
        <v>1077464754</v>
      </c>
      <c r="O5" s="7">
        <f t="shared" si="5"/>
        <v>0.48364319092419311</v>
      </c>
      <c r="P5" s="2">
        <f t="shared" si="6"/>
        <v>350436000</v>
      </c>
      <c r="Q5" s="2">
        <f t="shared" si="7"/>
        <v>202747375.54000002</v>
      </c>
      <c r="R5" s="2">
        <f t="shared" si="8"/>
        <v>486546220.08000004</v>
      </c>
      <c r="S5" s="2">
        <f t="shared" si="9"/>
        <v>1006002419.1600001</v>
      </c>
      <c r="T5" s="2">
        <f t="shared" si="10"/>
        <v>1492548639.24</v>
      </c>
      <c r="U5" s="2">
        <f t="shared" si="11"/>
        <v>1142112639.24</v>
      </c>
      <c r="V5" s="2">
        <f>$E5*'International ex US'!D5</f>
        <v>32827301.120000001</v>
      </c>
      <c r="W5" s="2">
        <f>$E5*'International ex US'!N5</f>
        <v>254527200</v>
      </c>
      <c r="X5" s="2">
        <v>18185260.359999999</v>
      </c>
      <c r="Y5" s="2">
        <v>17696701.060000002</v>
      </c>
      <c r="Z5" s="2">
        <v>16434784.840000002</v>
      </c>
      <c r="AA5" s="2">
        <v>27955840.040000003</v>
      </c>
      <c r="AB5" s="2">
        <v>14192275.34</v>
      </c>
      <c r="AC5" s="2">
        <v>4910068.4000000004</v>
      </c>
      <c r="AD5" s="2">
        <v>14943287.460000001</v>
      </c>
      <c r="AE5" s="2">
        <v>34277093.859999999</v>
      </c>
      <c r="AF5" s="2">
        <v>10498740.32</v>
      </c>
      <c r="AG5" s="2">
        <v>85338228.780000001</v>
      </c>
      <c r="AH5" s="2">
        <v>16732680.880000001</v>
      </c>
      <c r="AI5" s="2">
        <v>9381871.3200000003</v>
      </c>
      <c r="AJ5" s="2">
        <v>80053613.620000005</v>
      </c>
      <c r="AK5" s="2">
        <v>5574634.3399999999</v>
      </c>
    </row>
    <row r="6" spans="1:37" x14ac:dyDescent="0.2">
      <c r="A6" t="s">
        <v>31</v>
      </c>
      <c r="B6" t="s">
        <v>25</v>
      </c>
      <c r="C6" s="8">
        <v>156</v>
      </c>
      <c r="D6" s="1">
        <v>43217</v>
      </c>
      <c r="E6" s="17">
        <v>1</v>
      </c>
      <c r="F6" s="2">
        <v>300000000</v>
      </c>
      <c r="G6" s="2">
        <v>257698183</v>
      </c>
      <c r="H6" s="7">
        <f t="shared" si="0"/>
        <v>0.37963202098612359</v>
      </c>
      <c r="I6" s="7">
        <f t="shared" si="1"/>
        <v>0.12793562448849963</v>
      </c>
      <c r="J6" s="2">
        <v>678810450</v>
      </c>
      <c r="K6" s="2">
        <f t="shared" si="2"/>
        <v>1335469654</v>
      </c>
      <c r="L6" s="2">
        <v>2014280104</v>
      </c>
      <c r="M6" s="7">
        <f t="shared" si="3"/>
        <v>5.7142670133333331</v>
      </c>
      <c r="N6" s="2">
        <f t="shared" si="4"/>
        <v>1714280104</v>
      </c>
      <c r="O6" s="7">
        <f t="shared" si="5"/>
        <v>0.50829342918188092</v>
      </c>
      <c r="P6" s="2">
        <f t="shared" si="6"/>
        <v>300000000</v>
      </c>
      <c r="Q6" s="2">
        <f t="shared" si="7"/>
        <v>257698183</v>
      </c>
      <c r="R6" s="2">
        <f t="shared" si="8"/>
        <v>678810450</v>
      </c>
      <c r="S6" s="2">
        <f t="shared" si="9"/>
        <v>1335469654</v>
      </c>
      <c r="T6" s="2">
        <f t="shared" si="10"/>
        <v>2014280104</v>
      </c>
      <c r="U6" s="2">
        <f t="shared" si="11"/>
        <v>1714280104</v>
      </c>
      <c r="V6" s="2">
        <f>$E6*'International ex US'!D6</f>
        <v>46804564</v>
      </c>
      <c r="W6" s="2">
        <f>$E6*'International ex US'!N6</f>
        <v>359543168</v>
      </c>
      <c r="X6" s="2">
        <v>20401513</v>
      </c>
      <c r="Y6" s="2">
        <v>43600000</v>
      </c>
      <c r="Z6" s="2">
        <v>25288929</v>
      </c>
      <c r="AA6" s="2">
        <v>33900000</v>
      </c>
      <c r="AB6" s="2">
        <v>16900000</v>
      </c>
      <c r="AC6" s="2">
        <v>7045556</v>
      </c>
      <c r="AD6" s="2">
        <v>23295180</v>
      </c>
      <c r="AE6" s="2">
        <v>34593912</v>
      </c>
      <c r="AF6" s="2">
        <v>12184429</v>
      </c>
      <c r="AG6" s="2">
        <v>93068344</v>
      </c>
      <c r="AH6" s="2">
        <v>21497834</v>
      </c>
      <c r="AI6" s="2">
        <v>17700000</v>
      </c>
      <c r="AJ6" s="2">
        <v>91043966</v>
      </c>
      <c r="AK6" s="2">
        <v>1300000</v>
      </c>
    </row>
    <row r="7" spans="1:37" x14ac:dyDescent="0.2">
      <c r="A7" t="s">
        <v>119</v>
      </c>
      <c r="B7" t="s">
        <v>117</v>
      </c>
      <c r="C7" s="8">
        <v>151</v>
      </c>
      <c r="D7" s="1">
        <v>42454</v>
      </c>
      <c r="E7" s="17">
        <v>1.05</v>
      </c>
      <c r="F7" s="2">
        <v>250000000</v>
      </c>
      <c r="G7" s="2">
        <v>166007347</v>
      </c>
      <c r="H7" s="7">
        <f t="shared" si="0"/>
        <v>0.50250408498064991</v>
      </c>
      <c r="I7" s="7">
        <f t="shared" si="1"/>
        <v>0.19127115365047298</v>
      </c>
      <c r="J7" s="2">
        <v>330360194</v>
      </c>
      <c r="K7" s="2">
        <f t="shared" si="2"/>
        <v>537556080</v>
      </c>
      <c r="L7" s="2">
        <v>867916274</v>
      </c>
      <c r="M7" s="7">
        <f t="shared" si="3"/>
        <v>2.4716650960000002</v>
      </c>
      <c r="N7" s="2">
        <f t="shared" si="4"/>
        <v>617916274</v>
      </c>
      <c r="O7" s="7">
        <f t="shared" si="5"/>
        <v>0.61455949675055299</v>
      </c>
      <c r="P7" s="2">
        <f t="shared" si="6"/>
        <v>262500000</v>
      </c>
      <c r="Q7" s="2">
        <f t="shared" si="7"/>
        <v>174307714.34999999</v>
      </c>
      <c r="R7" s="2">
        <f t="shared" si="8"/>
        <v>346878203.69999999</v>
      </c>
      <c r="S7" s="2">
        <f t="shared" si="9"/>
        <v>564433884</v>
      </c>
      <c r="T7" s="2">
        <f t="shared" si="10"/>
        <v>911312087.70000005</v>
      </c>
      <c r="U7" s="2">
        <f t="shared" si="11"/>
        <v>648812087.70000005</v>
      </c>
      <c r="V7" s="2">
        <f>$E7*'International ex US'!D7</f>
        <v>22627243.800000001</v>
      </c>
      <c r="W7" s="2">
        <f>$E7*'International ex US'!N7</f>
        <v>100557836.40000001</v>
      </c>
      <c r="X7" s="2">
        <v>8691810.75</v>
      </c>
      <c r="Y7" s="2">
        <v>11273712.450000001</v>
      </c>
      <c r="Z7" s="2">
        <v>13330216.200000001</v>
      </c>
      <c r="AA7" s="2">
        <v>15692733</v>
      </c>
      <c r="AB7" s="2">
        <v>7794252.9000000004</v>
      </c>
      <c r="AC7" s="2">
        <v>3427231.5</v>
      </c>
      <c r="AD7" s="2">
        <v>11775216.6</v>
      </c>
      <c r="AE7" s="2">
        <v>13317579.450000001</v>
      </c>
      <c r="AF7" s="2">
        <v>5929207.2000000002</v>
      </c>
      <c r="AG7" s="2">
        <v>17257503.900000002</v>
      </c>
      <c r="AH7" s="2">
        <v>7403721.1500000004</v>
      </c>
      <c r="AI7" s="2">
        <v>4357780.3500000006</v>
      </c>
      <c r="AJ7" s="2">
        <v>55784568</v>
      </c>
      <c r="AK7" s="2">
        <v>2352966</v>
      </c>
    </row>
    <row r="8" spans="1:37" x14ac:dyDescent="0.2">
      <c r="A8" t="s">
        <v>20</v>
      </c>
      <c r="B8" t="s">
        <v>25</v>
      </c>
      <c r="C8" s="8">
        <v>120</v>
      </c>
      <c r="D8" s="1">
        <v>43147</v>
      </c>
      <c r="E8" s="17">
        <v>1</v>
      </c>
      <c r="F8" s="2">
        <v>200000000</v>
      </c>
      <c r="G8" s="2">
        <v>202003951</v>
      </c>
      <c r="H8" s="7">
        <f t="shared" si="0"/>
        <v>0.28855251868667414</v>
      </c>
      <c r="I8" s="7">
        <f t="shared" si="1"/>
        <v>0.14995788058751836</v>
      </c>
      <c r="J8" s="2">
        <v>700059566</v>
      </c>
      <c r="K8" s="2">
        <f t="shared" si="2"/>
        <v>647011693</v>
      </c>
      <c r="L8" s="2">
        <v>1347071259</v>
      </c>
      <c r="M8" s="7">
        <f t="shared" si="3"/>
        <v>5.7353562949999999</v>
      </c>
      <c r="N8" s="2">
        <f t="shared" si="4"/>
        <v>1147071259</v>
      </c>
      <c r="O8" s="7">
        <f t="shared" si="5"/>
        <v>1.081989048380305</v>
      </c>
      <c r="P8" s="2">
        <f t="shared" si="6"/>
        <v>200000000</v>
      </c>
      <c r="Q8" s="2">
        <f t="shared" si="7"/>
        <v>202003951</v>
      </c>
      <c r="R8" s="2">
        <f t="shared" si="8"/>
        <v>700059566</v>
      </c>
      <c r="S8" s="2">
        <f t="shared" si="9"/>
        <v>647011693</v>
      </c>
      <c r="T8" s="2">
        <f t="shared" si="10"/>
        <v>1347071259</v>
      </c>
      <c r="U8" s="2">
        <f t="shared" si="11"/>
        <v>1147071259</v>
      </c>
      <c r="V8" s="2">
        <f>$E8*'International ex US'!D8</f>
        <v>31937283</v>
      </c>
      <c r="W8" s="2">
        <f>$E8*'International ex US'!N8</f>
        <v>105062459</v>
      </c>
      <c r="X8" s="2">
        <v>8636071</v>
      </c>
      <c r="Y8" s="2">
        <v>10668490</v>
      </c>
      <c r="Z8" s="2">
        <v>12448743</v>
      </c>
      <c r="AA8" s="2">
        <v>14655352</v>
      </c>
      <c r="AB8" s="2">
        <v>10251556</v>
      </c>
      <c r="AC8" s="2">
        <v>5311394</v>
      </c>
      <c r="AD8" s="2">
        <v>9743847</v>
      </c>
      <c r="AE8" s="2">
        <v>19265532</v>
      </c>
      <c r="AF8" s="2">
        <v>7429588</v>
      </c>
      <c r="AG8" s="2">
        <v>42859368</v>
      </c>
      <c r="AH8" s="2">
        <v>12778780</v>
      </c>
      <c r="AI8" s="2">
        <v>8996694</v>
      </c>
      <c r="AJ8" s="2">
        <v>70629332</v>
      </c>
      <c r="AK8" s="2">
        <v>2500000</v>
      </c>
    </row>
    <row r="9" spans="1:37" x14ac:dyDescent="0.2">
      <c r="A9" t="s">
        <v>15</v>
      </c>
      <c r="B9" t="s">
        <v>25</v>
      </c>
      <c r="C9" s="8">
        <v>146</v>
      </c>
      <c r="D9" s="1">
        <v>42496</v>
      </c>
      <c r="E9" s="17">
        <v>1.05</v>
      </c>
      <c r="F9" s="2">
        <v>250000000</v>
      </c>
      <c r="G9" s="2">
        <v>179139142</v>
      </c>
      <c r="H9" s="7">
        <f t="shared" si="0"/>
        <v>0.43897577164862062</v>
      </c>
      <c r="I9" s="7">
        <f t="shared" si="1"/>
        <v>0.15664160682173425</v>
      </c>
      <c r="J9" s="2">
        <v>408084349</v>
      </c>
      <c r="K9" s="2">
        <f t="shared" si="2"/>
        <v>735539913</v>
      </c>
      <c r="L9" s="2">
        <v>1143624262</v>
      </c>
      <c r="M9" s="7">
        <f t="shared" si="3"/>
        <v>3.574497048</v>
      </c>
      <c r="N9" s="2">
        <f t="shared" si="4"/>
        <v>893624262</v>
      </c>
      <c r="O9" s="7">
        <f t="shared" si="5"/>
        <v>0.55480925207113807</v>
      </c>
      <c r="P9" s="2">
        <f t="shared" si="6"/>
        <v>262500000</v>
      </c>
      <c r="Q9" s="2">
        <f t="shared" si="7"/>
        <v>188096099.09999999</v>
      </c>
      <c r="R9" s="2">
        <f t="shared" si="8"/>
        <v>428488566.45000005</v>
      </c>
      <c r="S9" s="2">
        <f t="shared" si="9"/>
        <v>772316908.64999998</v>
      </c>
      <c r="T9" s="2">
        <f t="shared" si="10"/>
        <v>1200805475.1000001</v>
      </c>
      <c r="U9" s="2">
        <f t="shared" si="11"/>
        <v>938305475.10000002</v>
      </c>
      <c r="V9" s="2">
        <f>$E9*'International ex US'!D9</f>
        <v>26460239.400000002</v>
      </c>
      <c r="W9" s="2">
        <f>$E9*'International ex US'!N9</f>
        <v>189834237.59999999</v>
      </c>
      <c r="X9" s="2">
        <v>16247186.550000001</v>
      </c>
      <c r="Y9" s="2">
        <v>12698700</v>
      </c>
      <c r="Z9" s="2">
        <v>0</v>
      </c>
      <c r="AA9" s="2">
        <v>25585098</v>
      </c>
      <c r="AB9" s="2">
        <v>11219250</v>
      </c>
      <c r="AC9" s="2">
        <v>3637490.85</v>
      </c>
      <c r="AD9" s="2">
        <v>14904750</v>
      </c>
      <c r="AE9" s="2">
        <v>17310123.600000001</v>
      </c>
      <c r="AF9" s="2">
        <v>8816699.8499999996</v>
      </c>
      <c r="AG9" s="2">
        <v>68072195.100000009</v>
      </c>
      <c r="AH9" s="2">
        <v>17217348.75</v>
      </c>
      <c r="AI9" s="2">
        <v>12553800</v>
      </c>
      <c r="AJ9" s="2">
        <v>56468853</v>
      </c>
      <c r="AK9" s="2">
        <v>0</v>
      </c>
    </row>
    <row r="10" spans="1:37" x14ac:dyDescent="0.2">
      <c r="A10" t="s">
        <v>7</v>
      </c>
      <c r="B10" t="s">
        <v>25</v>
      </c>
      <c r="C10" s="8">
        <v>124</v>
      </c>
      <c r="D10" s="1">
        <v>40746</v>
      </c>
      <c r="E10" s="17">
        <v>1.1200000000000001</v>
      </c>
      <c r="F10" s="2">
        <v>140000000</v>
      </c>
      <c r="G10" s="2">
        <v>65058524</v>
      </c>
      <c r="H10" s="7">
        <f t="shared" si="0"/>
        <v>0.36828114856170807</v>
      </c>
      <c r="I10" s="7">
        <f t="shared" si="1"/>
        <v>0.17556349225847281</v>
      </c>
      <c r="J10" s="2">
        <v>176654505</v>
      </c>
      <c r="K10" s="2">
        <f t="shared" si="2"/>
        <v>193915271</v>
      </c>
      <c r="L10" s="2">
        <v>370569776</v>
      </c>
      <c r="M10" s="7">
        <f t="shared" si="3"/>
        <v>1.6469269714285715</v>
      </c>
      <c r="N10" s="2">
        <f t="shared" si="4"/>
        <v>230569776</v>
      </c>
      <c r="O10" s="7">
        <f t="shared" si="5"/>
        <v>0.91098810366513117</v>
      </c>
      <c r="P10" s="2">
        <f t="shared" si="6"/>
        <v>156800000.00000003</v>
      </c>
      <c r="Q10" s="2">
        <f t="shared" si="7"/>
        <v>72865546.88000001</v>
      </c>
      <c r="R10" s="2">
        <f t="shared" si="8"/>
        <v>197853045.60000002</v>
      </c>
      <c r="S10" s="2">
        <f t="shared" si="9"/>
        <v>217185103.52000001</v>
      </c>
      <c r="T10" s="2">
        <f t="shared" si="10"/>
        <v>415038149.12000006</v>
      </c>
      <c r="U10" s="2">
        <f t="shared" si="11"/>
        <v>258238149.12000003</v>
      </c>
      <c r="V10" s="2">
        <f>$E10*'International ex US'!D10</f>
        <v>12442056.48</v>
      </c>
      <c r="W10" s="2">
        <f>$E10*'International ex US'!N10</f>
        <v>0</v>
      </c>
      <c r="X10" s="2">
        <v>2795783.2</v>
      </c>
      <c r="Y10" s="2">
        <v>136197.6</v>
      </c>
      <c r="Z10" s="2">
        <v>2291752.9600000004</v>
      </c>
      <c r="AA10" s="2">
        <v>3843138.8800000004</v>
      </c>
      <c r="AB10" s="2">
        <v>3359675.2</v>
      </c>
      <c r="AC10" s="2">
        <v>1642271.6800000002</v>
      </c>
      <c r="AD10" s="2">
        <v>4006583.8400000003</v>
      </c>
      <c r="AE10" s="2">
        <v>9675355.2000000011</v>
      </c>
      <c r="AF10" s="2">
        <v>3983528.6400000006</v>
      </c>
      <c r="AG10" s="2">
        <v>4271880.4800000004</v>
      </c>
      <c r="AH10" s="2">
        <v>7081385.9200000009</v>
      </c>
      <c r="AI10" s="2">
        <v>2782669.12</v>
      </c>
      <c r="AJ10" s="2">
        <v>16523179.680000002</v>
      </c>
      <c r="AK10" s="2">
        <v>655764.4800000001</v>
      </c>
    </row>
    <row r="11" spans="1:37" x14ac:dyDescent="0.2">
      <c r="A11" t="s">
        <v>11</v>
      </c>
      <c r="B11" t="s">
        <v>25</v>
      </c>
      <c r="C11" s="8">
        <v>135</v>
      </c>
      <c r="D11" s="1">
        <v>41733</v>
      </c>
      <c r="E11" s="17">
        <v>1.06</v>
      </c>
      <c r="F11" s="2">
        <v>170000000</v>
      </c>
      <c r="G11" s="2">
        <v>95023721</v>
      </c>
      <c r="H11" s="7">
        <f t="shared" si="0"/>
        <v>0.36583185364018761</v>
      </c>
      <c r="I11" s="7">
        <f t="shared" si="1"/>
        <v>0.13301157578546099</v>
      </c>
      <c r="J11" s="2">
        <v>259746985</v>
      </c>
      <c r="K11" s="2">
        <f t="shared" si="2"/>
        <v>454654904</v>
      </c>
      <c r="L11" s="2">
        <v>714401889</v>
      </c>
      <c r="M11" s="7">
        <f t="shared" si="3"/>
        <v>3.2023640529411765</v>
      </c>
      <c r="N11" s="2">
        <f t="shared" si="4"/>
        <v>544401889</v>
      </c>
      <c r="O11" s="7">
        <f t="shared" si="5"/>
        <v>0.57130580296127187</v>
      </c>
      <c r="P11" s="2">
        <f t="shared" si="6"/>
        <v>180200000</v>
      </c>
      <c r="Q11" s="2">
        <f t="shared" si="7"/>
        <v>100725144.26000001</v>
      </c>
      <c r="R11" s="2">
        <f t="shared" si="8"/>
        <v>275331804.10000002</v>
      </c>
      <c r="S11" s="2">
        <f t="shared" si="9"/>
        <v>481934198.24000001</v>
      </c>
      <c r="T11" s="2">
        <f t="shared" si="10"/>
        <v>757266002.34000003</v>
      </c>
      <c r="U11" s="2">
        <f t="shared" si="11"/>
        <v>577066002.34000003</v>
      </c>
      <c r="V11" s="2">
        <f>$E11*'International ex US'!D11</f>
        <v>19493777.359999999</v>
      </c>
      <c r="W11" s="2">
        <f>$E11*'International ex US'!N11</f>
        <v>122557200</v>
      </c>
      <c r="X11" s="2">
        <v>7730133.7400000002</v>
      </c>
      <c r="Y11" s="2">
        <v>4488409.9400000004</v>
      </c>
      <c r="Z11" s="2">
        <v>0</v>
      </c>
      <c r="AA11" s="2">
        <v>7026559.8000000007</v>
      </c>
      <c r="AB11" s="2">
        <v>8908258.0199999996</v>
      </c>
      <c r="AC11" s="2">
        <v>2912504.7600000002</v>
      </c>
      <c r="AD11" s="2">
        <v>7470948.9000000004</v>
      </c>
      <c r="AE11" s="2">
        <v>15845282.800000001</v>
      </c>
      <c r="AF11" s="2">
        <v>6373216.0800000001</v>
      </c>
      <c r="AG11" s="2">
        <v>31988257.060000002</v>
      </c>
      <c r="AH11" s="2">
        <v>0</v>
      </c>
      <c r="AI11" s="2">
        <v>5383612.7999999998</v>
      </c>
      <c r="AJ11" s="2">
        <v>34163827.560000002</v>
      </c>
      <c r="AK11" s="2">
        <v>0</v>
      </c>
    </row>
    <row r="12" spans="1:37" x14ac:dyDescent="0.2">
      <c r="A12" t="s">
        <v>16</v>
      </c>
      <c r="B12" t="s">
        <v>25</v>
      </c>
      <c r="C12" s="8">
        <v>115</v>
      </c>
      <c r="D12" s="1">
        <v>42678</v>
      </c>
      <c r="E12" s="17">
        <v>1.05</v>
      </c>
      <c r="F12" s="2">
        <v>165000000</v>
      </c>
      <c r="G12" s="2">
        <v>85058311</v>
      </c>
      <c r="H12" s="7">
        <f t="shared" si="0"/>
        <v>0.3656190208540232</v>
      </c>
      <c r="I12" s="7">
        <f t="shared" si="1"/>
        <v>0.12565207405312137</v>
      </c>
      <c r="J12" s="2">
        <v>232641920</v>
      </c>
      <c r="K12" s="2">
        <f t="shared" si="2"/>
        <v>444293273</v>
      </c>
      <c r="L12" s="2">
        <v>676935193</v>
      </c>
      <c r="M12" s="7">
        <f t="shared" si="3"/>
        <v>3.1026375333333331</v>
      </c>
      <c r="N12" s="2">
        <f t="shared" si="4"/>
        <v>511935193</v>
      </c>
      <c r="O12" s="7">
        <f t="shared" si="5"/>
        <v>0.52362242270546377</v>
      </c>
      <c r="P12" s="2">
        <f t="shared" si="6"/>
        <v>173250000</v>
      </c>
      <c r="Q12" s="2">
        <f t="shared" si="7"/>
        <v>89311226.549999997</v>
      </c>
      <c r="R12" s="2">
        <f t="shared" si="8"/>
        <v>244274016</v>
      </c>
      <c r="S12" s="2">
        <f t="shared" si="9"/>
        <v>466507936.65000004</v>
      </c>
      <c r="T12" s="2">
        <f t="shared" si="10"/>
        <v>710781952.64999998</v>
      </c>
      <c r="U12" s="2">
        <f t="shared" si="11"/>
        <v>537531952.64999998</v>
      </c>
      <c r="V12" s="2">
        <f>$E12*'International ex US'!D12</f>
        <v>16660233.450000001</v>
      </c>
      <c r="W12" s="2">
        <f>$E12*'International ex US'!N12</f>
        <v>114654658.65000001</v>
      </c>
      <c r="X12" s="2">
        <v>8580750.1500000004</v>
      </c>
      <c r="Y12" s="2">
        <v>5433206.1000000006</v>
      </c>
      <c r="Z12" s="2">
        <v>8295000</v>
      </c>
      <c r="AA12" s="2">
        <v>17210450.25</v>
      </c>
      <c r="AB12" s="2">
        <v>6156155.25</v>
      </c>
      <c r="AC12" s="2">
        <v>2335760.7000000002</v>
      </c>
      <c r="AD12" s="2">
        <v>6518496.6000000006</v>
      </c>
      <c r="AE12" s="2">
        <v>23434609.800000001</v>
      </c>
      <c r="AF12" s="2">
        <v>5651212.3500000006</v>
      </c>
      <c r="AG12" s="2">
        <v>44478028.350000001</v>
      </c>
      <c r="AH12" s="2">
        <v>9970825.2000000011</v>
      </c>
      <c r="AI12" s="2">
        <v>5281295.25</v>
      </c>
      <c r="AJ12" s="2">
        <v>29974782.600000001</v>
      </c>
      <c r="AK12" s="2">
        <v>0</v>
      </c>
    </row>
    <row r="13" spans="1:37" x14ac:dyDescent="0.2">
      <c r="A13" t="s">
        <v>146</v>
      </c>
      <c r="B13" t="s">
        <v>137</v>
      </c>
      <c r="C13" s="8">
        <v>133</v>
      </c>
      <c r="D13" s="1">
        <v>42692</v>
      </c>
      <c r="E13" s="17">
        <v>1.05</v>
      </c>
      <c r="F13" s="14">
        <v>180000000</v>
      </c>
      <c r="G13" s="5">
        <v>74403387</v>
      </c>
      <c r="H13" s="7">
        <f t="shared" si="0"/>
        <v>0.31791214295396797</v>
      </c>
      <c r="I13" s="7">
        <f t="shared" si="1"/>
        <v>9.272117940138537E-2</v>
      </c>
      <c r="J13" s="5">
        <v>234037575</v>
      </c>
      <c r="K13" s="2">
        <f t="shared" si="2"/>
        <v>568404623</v>
      </c>
      <c r="L13" s="5">
        <v>802442198</v>
      </c>
      <c r="M13" s="7">
        <f t="shared" si="3"/>
        <v>3.4580122111111109</v>
      </c>
      <c r="N13" s="2">
        <f t="shared" si="4"/>
        <v>622442198</v>
      </c>
      <c r="O13" s="7">
        <f t="shared" si="5"/>
        <v>0.41174467189370484</v>
      </c>
      <c r="P13" s="2">
        <f t="shared" si="6"/>
        <v>189000000</v>
      </c>
      <c r="Q13" s="2">
        <f t="shared" si="7"/>
        <v>78123556.350000009</v>
      </c>
      <c r="R13" s="2">
        <f t="shared" si="8"/>
        <v>245739453.75</v>
      </c>
      <c r="S13" s="2">
        <f t="shared" si="9"/>
        <v>596824854.14999998</v>
      </c>
      <c r="T13" s="2">
        <f t="shared" si="10"/>
        <v>842564307.89999998</v>
      </c>
      <c r="U13" s="2">
        <f t="shared" si="11"/>
        <v>653564307.89999998</v>
      </c>
      <c r="V13" s="2">
        <f>$E13*'International ex US'!D13</f>
        <v>25552154.25</v>
      </c>
      <c r="W13" s="2">
        <f>$E13*'International ex US'!N13</f>
        <v>90261582.600000009</v>
      </c>
      <c r="X13" s="2">
        <v>7035000</v>
      </c>
      <c r="Y13" s="2">
        <v>0</v>
      </c>
      <c r="Z13" s="2">
        <v>6930000</v>
      </c>
      <c r="AA13" s="2">
        <v>66884816.25</v>
      </c>
      <c r="AB13" s="2">
        <v>0</v>
      </c>
      <c r="AC13" s="2">
        <v>3627033.9000000004</v>
      </c>
      <c r="AD13" s="2">
        <v>1647135</v>
      </c>
      <c r="AE13" s="2">
        <v>25986279.900000002</v>
      </c>
      <c r="AF13" s="2">
        <v>6090000</v>
      </c>
      <c r="AG13" s="2">
        <v>35765091.600000001</v>
      </c>
      <c r="AH13" s="2">
        <v>10185000</v>
      </c>
      <c r="AI13" s="2">
        <v>4407580.8</v>
      </c>
      <c r="AJ13" s="2">
        <v>71211016.799999997</v>
      </c>
      <c r="AK13" s="2">
        <v>0</v>
      </c>
    </row>
    <row r="14" spans="1:37" x14ac:dyDescent="0.2">
      <c r="A14" t="s">
        <v>12</v>
      </c>
      <c r="B14" t="s">
        <v>25</v>
      </c>
      <c r="C14" s="8">
        <v>121</v>
      </c>
      <c r="D14" s="1">
        <v>41852</v>
      </c>
      <c r="E14" s="17">
        <v>1.06</v>
      </c>
      <c r="F14" s="2">
        <v>170000000</v>
      </c>
      <c r="G14" s="2">
        <v>94320883</v>
      </c>
      <c r="H14" s="7">
        <f t="shared" si="0"/>
        <v>0.28309957407239417</v>
      </c>
      <c r="I14" s="7">
        <f t="shared" si="1"/>
        <v>0.12232763075366442</v>
      </c>
      <c r="J14" s="2">
        <v>333172112</v>
      </c>
      <c r="K14" s="2">
        <f t="shared" si="2"/>
        <v>437879223</v>
      </c>
      <c r="L14" s="2">
        <v>771051335</v>
      </c>
      <c r="M14" s="7">
        <f t="shared" si="3"/>
        <v>3.5355960882352941</v>
      </c>
      <c r="N14" s="2">
        <f t="shared" si="4"/>
        <v>601051335</v>
      </c>
      <c r="O14" s="7">
        <f t="shared" si="5"/>
        <v>0.76087673152740565</v>
      </c>
      <c r="P14" s="2">
        <f t="shared" si="6"/>
        <v>180200000</v>
      </c>
      <c r="Q14" s="2">
        <f t="shared" si="7"/>
        <v>99980135.980000004</v>
      </c>
      <c r="R14" s="2">
        <f t="shared" si="8"/>
        <v>353162438.72000003</v>
      </c>
      <c r="S14" s="2">
        <f t="shared" si="9"/>
        <v>464151976.38</v>
      </c>
      <c r="T14" s="2">
        <f t="shared" si="10"/>
        <v>817314415.10000002</v>
      </c>
      <c r="U14" s="2">
        <f t="shared" si="11"/>
        <v>637114415.10000002</v>
      </c>
      <c r="V14" s="2">
        <f>$E14*'International ex US'!D14</f>
        <v>24851044.920000002</v>
      </c>
      <c r="W14" s="2">
        <f>$E14*'International ex US'!N14</f>
        <v>91527150.079999998</v>
      </c>
      <c r="X14" s="2">
        <v>3524630.3800000004</v>
      </c>
      <c r="Y14" s="2">
        <v>2507267.8200000003</v>
      </c>
      <c r="Z14" s="2">
        <v>0</v>
      </c>
      <c r="AA14" s="2">
        <v>10074706.4</v>
      </c>
      <c r="AB14" s="2">
        <v>6151701.5200000005</v>
      </c>
      <c r="AC14" s="2">
        <v>3770700.9000000004</v>
      </c>
      <c r="AD14" s="2">
        <v>5705775.4199999999</v>
      </c>
      <c r="AE14" s="2">
        <v>40398259.960000001</v>
      </c>
      <c r="AF14" s="2">
        <v>5013119.4800000004</v>
      </c>
      <c r="AG14" s="2">
        <v>10723149.74</v>
      </c>
      <c r="AH14" s="2">
        <v>0</v>
      </c>
      <c r="AI14" s="2">
        <v>3616611.8800000004</v>
      </c>
      <c r="AJ14" s="2">
        <v>50229104.880000003</v>
      </c>
      <c r="AK14" s="2">
        <v>0</v>
      </c>
    </row>
    <row r="15" spans="1:37" x14ac:dyDescent="0.2">
      <c r="A15" t="s">
        <v>17</v>
      </c>
      <c r="B15" t="s">
        <v>25</v>
      </c>
      <c r="C15" s="8">
        <v>136</v>
      </c>
      <c r="D15" s="1">
        <v>42860</v>
      </c>
      <c r="E15" s="17">
        <v>1.03</v>
      </c>
      <c r="F15" s="2">
        <v>200000000</v>
      </c>
      <c r="G15" s="2">
        <v>146510104</v>
      </c>
      <c r="H15" s="7">
        <f t="shared" si="0"/>
        <v>0.3758470498404311</v>
      </c>
      <c r="I15" s="7">
        <f t="shared" si="1"/>
        <v>0.16979031526324895</v>
      </c>
      <c r="J15" s="2">
        <v>389813101</v>
      </c>
      <c r="K15" s="2">
        <f t="shared" si="2"/>
        <v>473075361</v>
      </c>
      <c r="L15" s="2">
        <v>862888462</v>
      </c>
      <c r="M15" s="7">
        <f t="shared" si="3"/>
        <v>3.31444231</v>
      </c>
      <c r="N15" s="2">
        <f t="shared" si="4"/>
        <v>662888462</v>
      </c>
      <c r="O15" s="7">
        <f t="shared" si="5"/>
        <v>0.82399789364637821</v>
      </c>
      <c r="P15" s="2">
        <f t="shared" si="6"/>
        <v>206000000</v>
      </c>
      <c r="Q15" s="2">
        <f t="shared" si="7"/>
        <v>150905407.12</v>
      </c>
      <c r="R15" s="2">
        <f t="shared" si="8"/>
        <v>401507494.03000003</v>
      </c>
      <c r="S15" s="2">
        <f t="shared" si="9"/>
        <v>487267621.82999998</v>
      </c>
      <c r="T15" s="2">
        <f t="shared" si="10"/>
        <v>888775115.86000001</v>
      </c>
      <c r="U15" s="2">
        <f t="shared" si="11"/>
        <v>682775115.86000001</v>
      </c>
      <c r="V15" s="2">
        <f>$E15*'International ex US'!D15</f>
        <v>26756985.68</v>
      </c>
      <c r="W15" s="2">
        <f>$E15*'International ex US'!N15</f>
        <v>102279000</v>
      </c>
      <c r="X15" s="2">
        <v>4899010.63</v>
      </c>
      <c r="Y15" s="2">
        <v>1941829.1300000001</v>
      </c>
      <c r="Z15" s="2">
        <v>7913952.4699999997</v>
      </c>
      <c r="AA15" s="2">
        <v>10400610.4</v>
      </c>
      <c r="AB15" s="2">
        <v>5487449.6299999999</v>
      </c>
      <c r="AC15" s="2">
        <v>4123863.5300000003</v>
      </c>
      <c r="AD15" s="2">
        <v>6506430.6900000004</v>
      </c>
      <c r="AE15" s="2">
        <v>28718052.120000001</v>
      </c>
      <c r="AF15" s="2">
        <v>4744213.99</v>
      </c>
      <c r="AG15" s="2">
        <v>20987242.920000002</v>
      </c>
      <c r="AH15" s="2">
        <v>4856853.76</v>
      </c>
      <c r="AI15" s="2">
        <v>5405836.5499999998</v>
      </c>
      <c r="AJ15" s="2">
        <v>54652311.910000004</v>
      </c>
      <c r="AK15" s="2">
        <v>0</v>
      </c>
    </row>
    <row r="16" spans="1:37" x14ac:dyDescent="0.2">
      <c r="A16" t="s">
        <v>139</v>
      </c>
      <c r="B16" t="s">
        <v>137</v>
      </c>
      <c r="C16" s="8">
        <v>161</v>
      </c>
      <c r="D16" s="1">
        <v>37575</v>
      </c>
      <c r="E16" s="17">
        <v>1.4</v>
      </c>
      <c r="F16" s="14">
        <v>100000000</v>
      </c>
      <c r="G16" s="5">
        <v>88357488</v>
      </c>
      <c r="H16" s="7">
        <f t="shared" si="0"/>
        <v>0.33725792200768984</v>
      </c>
      <c r="I16" s="7">
        <f t="shared" si="1"/>
        <v>0.10052279322776664</v>
      </c>
      <c r="J16" s="5">
        <v>261987880</v>
      </c>
      <c r="K16" s="2">
        <f t="shared" si="2"/>
        <v>616991754</v>
      </c>
      <c r="L16" s="5">
        <v>878979634</v>
      </c>
      <c r="M16" s="7">
        <f t="shared" si="3"/>
        <v>7.7897963399999997</v>
      </c>
      <c r="N16" s="2">
        <f t="shared" si="4"/>
        <v>778979634</v>
      </c>
      <c r="O16" s="7">
        <f t="shared" si="5"/>
        <v>0.42462136374030052</v>
      </c>
      <c r="P16" s="2">
        <f t="shared" si="6"/>
        <v>140000000</v>
      </c>
      <c r="Q16" s="2">
        <f t="shared" si="7"/>
        <v>123700483.19999999</v>
      </c>
      <c r="R16" s="2">
        <f t="shared" si="8"/>
        <v>366783032</v>
      </c>
      <c r="S16" s="2">
        <f t="shared" si="9"/>
        <v>863788455.5999999</v>
      </c>
      <c r="T16" s="2">
        <f t="shared" si="10"/>
        <v>1230571487.5999999</v>
      </c>
      <c r="U16" s="2">
        <f t="shared" si="11"/>
        <v>1090571487.5999999</v>
      </c>
      <c r="V16" s="2">
        <f>$E16*'International ex US'!D16</f>
        <v>29200549</v>
      </c>
      <c r="W16" s="2">
        <f>$E16*'International ex US'!N16</f>
        <v>8446200</v>
      </c>
      <c r="X16" s="2">
        <v>6870322.1999999993</v>
      </c>
      <c r="Y16" s="2">
        <v>0</v>
      </c>
      <c r="Z16" s="2">
        <v>0</v>
      </c>
      <c r="AA16" s="2">
        <v>199900979.59999999</v>
      </c>
      <c r="AB16" s="2">
        <v>0</v>
      </c>
      <c r="AC16" s="2">
        <v>5213846.3999999994</v>
      </c>
      <c r="AD16" s="2">
        <v>0</v>
      </c>
      <c r="AE16" s="2">
        <v>5418722.3999999994</v>
      </c>
      <c r="AF16" s="2">
        <v>0</v>
      </c>
      <c r="AG16" s="2">
        <v>35506487.799999997</v>
      </c>
      <c r="AH16" s="2">
        <v>6550230.3999999994</v>
      </c>
      <c r="AI16" s="2">
        <v>0</v>
      </c>
      <c r="AJ16" s="2">
        <v>123345751.19999999</v>
      </c>
      <c r="AK16" s="2">
        <v>0</v>
      </c>
    </row>
    <row r="17" spans="1:37" x14ac:dyDescent="0.2">
      <c r="A17" t="s">
        <v>144</v>
      </c>
      <c r="B17" t="s">
        <v>137</v>
      </c>
      <c r="C17" s="8">
        <v>146</v>
      </c>
      <c r="D17" s="1">
        <v>40501</v>
      </c>
      <c r="E17" s="17">
        <v>1.1599999999999999</v>
      </c>
      <c r="F17" s="14">
        <v>125000000</v>
      </c>
      <c r="G17" s="5">
        <v>125017372</v>
      </c>
      <c r="H17" s="7">
        <f t="shared" si="0"/>
        <v>0.42237980956392118</v>
      </c>
      <c r="I17" s="7">
        <f t="shared" si="1"/>
        <v>0.13018800946456108</v>
      </c>
      <c r="J17" s="5">
        <v>295983305</v>
      </c>
      <c r="K17" s="2">
        <f t="shared" si="2"/>
        <v>664300000</v>
      </c>
      <c r="L17" s="5">
        <v>960283305</v>
      </c>
      <c r="M17" s="7">
        <f t="shared" si="3"/>
        <v>6.6822664400000003</v>
      </c>
      <c r="N17" s="2">
        <f t="shared" si="4"/>
        <v>835283305</v>
      </c>
      <c r="O17" s="7">
        <f t="shared" si="5"/>
        <v>0.44555668372723167</v>
      </c>
      <c r="P17" s="2">
        <f t="shared" si="6"/>
        <v>145000000</v>
      </c>
      <c r="Q17" s="2">
        <f t="shared" si="7"/>
        <v>145020151.51999998</v>
      </c>
      <c r="R17" s="2">
        <f t="shared" si="8"/>
        <v>343340633.79999995</v>
      </c>
      <c r="S17" s="2">
        <f t="shared" si="9"/>
        <v>770588000</v>
      </c>
      <c r="T17" s="2">
        <f t="shared" si="10"/>
        <v>1113928633.8</v>
      </c>
      <c r="U17" s="2">
        <f t="shared" si="11"/>
        <v>968928633.79999995</v>
      </c>
      <c r="V17" s="2">
        <f>$E17*'International ex US'!D17</f>
        <v>17466161.759999998</v>
      </c>
      <c r="W17" s="2">
        <f>$E17*'International ex US'!N17</f>
        <v>38570546.359999999</v>
      </c>
      <c r="X17" s="2">
        <v>6693289.3199999994</v>
      </c>
      <c r="Y17" s="2">
        <v>2939444.6399999997</v>
      </c>
      <c r="Z17" s="2">
        <v>7133359.6799999997</v>
      </c>
      <c r="AA17" s="2">
        <v>95121023.11999999</v>
      </c>
      <c r="AB17" s="2">
        <v>4131558.0799999996</v>
      </c>
      <c r="AC17" s="2">
        <v>5204056.96</v>
      </c>
      <c r="AD17" s="2">
        <v>5438799.1999999993</v>
      </c>
      <c r="AE17" s="2">
        <v>30515896.119999997</v>
      </c>
      <c r="AF17" s="2">
        <v>5273638.3999999994</v>
      </c>
      <c r="AG17" s="2">
        <v>20978518.799999997</v>
      </c>
      <c r="AH17" s="2">
        <v>3730169.0799999996</v>
      </c>
      <c r="AI17" s="2">
        <v>5722437.7599999998</v>
      </c>
      <c r="AJ17" s="2">
        <v>99784277.639999986</v>
      </c>
      <c r="AK17" s="2">
        <v>636128.91999999993</v>
      </c>
    </row>
    <row r="18" spans="1:37" x14ac:dyDescent="0.2">
      <c r="A18" t="s">
        <v>145</v>
      </c>
      <c r="B18" t="s">
        <v>137</v>
      </c>
      <c r="C18" s="8">
        <v>131</v>
      </c>
      <c r="D18" s="1">
        <v>40739</v>
      </c>
      <c r="E18" s="17">
        <v>1.1200000000000001</v>
      </c>
      <c r="F18" s="14">
        <v>125000000</v>
      </c>
      <c r="G18" s="5">
        <v>169189427</v>
      </c>
      <c r="H18" s="7">
        <f t="shared" si="0"/>
        <v>0.44405366184243517</v>
      </c>
      <c r="I18" s="7">
        <f t="shared" si="1"/>
        <v>0.12611853304224957</v>
      </c>
      <c r="J18" s="5">
        <v>381011219</v>
      </c>
      <c r="K18" s="2">
        <f t="shared" si="2"/>
        <v>960500000</v>
      </c>
      <c r="L18" s="5">
        <v>1341511219</v>
      </c>
      <c r="M18" s="7">
        <f t="shared" si="3"/>
        <v>9.7320897520000003</v>
      </c>
      <c r="N18" s="2">
        <f t="shared" si="4"/>
        <v>1216511219</v>
      </c>
      <c r="O18" s="7">
        <f t="shared" si="5"/>
        <v>0.39668008224882872</v>
      </c>
      <c r="P18" s="2">
        <f t="shared" si="6"/>
        <v>140000000</v>
      </c>
      <c r="Q18" s="2">
        <f t="shared" si="7"/>
        <v>189492158.24000001</v>
      </c>
      <c r="R18" s="2">
        <f t="shared" si="8"/>
        <v>426732565.28000003</v>
      </c>
      <c r="S18" s="2">
        <f t="shared" si="9"/>
        <v>1075760000</v>
      </c>
      <c r="T18" s="2">
        <f t="shared" si="10"/>
        <v>1502492565.2800002</v>
      </c>
      <c r="U18" s="2">
        <f t="shared" si="11"/>
        <v>1362492565.2800002</v>
      </c>
      <c r="V18" s="2">
        <f>$E18*'International ex US'!D18</f>
        <v>57488131.680000007</v>
      </c>
      <c r="W18" s="2">
        <f>$E18*'International ex US'!N18</f>
        <v>68096000</v>
      </c>
      <c r="X18" s="2">
        <v>11050176.48</v>
      </c>
      <c r="Y18" s="2">
        <v>8640859.3600000013</v>
      </c>
      <c r="Z18" s="2">
        <v>9216828.3200000003</v>
      </c>
      <c r="AA18" s="2">
        <v>139251738.08000001</v>
      </c>
      <c r="AB18" s="2">
        <v>5175329.6000000006</v>
      </c>
      <c r="AC18" s="2">
        <v>6856325.2800000003</v>
      </c>
      <c r="AD18" s="2">
        <v>7790303.3600000003</v>
      </c>
      <c r="AE18" s="2">
        <v>41235838.560000002</v>
      </c>
      <c r="AF18" s="2">
        <v>7305105.9200000009</v>
      </c>
      <c r="AG18" s="2">
        <v>34231023.68</v>
      </c>
      <c r="AH18" s="2">
        <v>16283874.880000001</v>
      </c>
      <c r="AI18" s="2">
        <v>7511613.7600000007</v>
      </c>
      <c r="AJ18" s="2">
        <v>131295691.52000001</v>
      </c>
      <c r="AK18" s="2">
        <v>0</v>
      </c>
    </row>
    <row r="19" spans="1:37" x14ac:dyDescent="0.2">
      <c r="A19" t="s">
        <v>141</v>
      </c>
      <c r="B19" t="s">
        <v>137</v>
      </c>
      <c r="C19" s="8">
        <v>150</v>
      </c>
      <c r="D19" s="1">
        <v>38674</v>
      </c>
      <c r="E19" s="17">
        <v>1.29</v>
      </c>
      <c r="F19" s="14">
        <v>150000000</v>
      </c>
      <c r="G19" s="5">
        <v>102685961</v>
      </c>
      <c r="H19" s="7">
        <f t="shared" si="0"/>
        <v>0.3540736044706625</v>
      </c>
      <c r="I19" s="7">
        <f t="shared" si="1"/>
        <v>0.11448845210940745</v>
      </c>
      <c r="J19" s="5">
        <v>290013036</v>
      </c>
      <c r="K19" s="2">
        <f t="shared" si="2"/>
        <v>606898042</v>
      </c>
      <c r="L19" s="5">
        <v>896911078</v>
      </c>
      <c r="M19" s="7">
        <f t="shared" si="3"/>
        <v>4.9794071866666663</v>
      </c>
      <c r="N19" s="2">
        <f t="shared" si="4"/>
        <v>746911078</v>
      </c>
      <c r="O19" s="7">
        <f t="shared" si="5"/>
        <v>0.47786121544284038</v>
      </c>
      <c r="P19" s="2">
        <f t="shared" si="6"/>
        <v>193500000</v>
      </c>
      <c r="Q19" s="2">
        <f t="shared" si="7"/>
        <v>132464889.69</v>
      </c>
      <c r="R19" s="2">
        <f t="shared" si="8"/>
        <v>374116816.44</v>
      </c>
      <c r="S19" s="2">
        <f t="shared" si="9"/>
        <v>782898474.18000007</v>
      </c>
      <c r="T19" s="2">
        <f t="shared" si="10"/>
        <v>1157015290.6200001</v>
      </c>
      <c r="U19" s="2">
        <f t="shared" si="11"/>
        <v>963515290.62</v>
      </c>
      <c r="V19" s="2">
        <f>$E19*'International ex US'!D19</f>
        <v>34487289.57</v>
      </c>
      <c r="W19" s="2">
        <f>$E19*'International ex US'!N19</f>
        <v>14835000</v>
      </c>
      <c r="X19" s="2">
        <v>7696735.9800000004</v>
      </c>
      <c r="Y19" s="2">
        <v>0</v>
      </c>
      <c r="Z19" s="2">
        <v>0</v>
      </c>
      <c r="AA19" s="2">
        <v>117955871.40000001</v>
      </c>
      <c r="AB19" s="2">
        <v>2657400</v>
      </c>
      <c r="AC19" s="2">
        <v>5270519.46</v>
      </c>
      <c r="AD19" s="2">
        <v>0</v>
      </c>
      <c r="AE19" s="2">
        <v>10110625.26</v>
      </c>
      <c r="AF19" s="2">
        <v>0</v>
      </c>
      <c r="AG19" s="2">
        <v>29878816.170000002</v>
      </c>
      <c r="AH19" s="2">
        <v>9159000</v>
      </c>
      <c r="AI19" s="2">
        <v>5991792</v>
      </c>
      <c r="AJ19" s="2">
        <v>110772577.35000001</v>
      </c>
      <c r="AK19" s="2">
        <v>0</v>
      </c>
    </row>
    <row r="20" spans="1:37" x14ac:dyDescent="0.2">
      <c r="A20" t="s">
        <v>143</v>
      </c>
      <c r="B20" t="s">
        <v>137</v>
      </c>
      <c r="C20" s="8">
        <v>153</v>
      </c>
      <c r="D20" s="1">
        <v>40009</v>
      </c>
      <c r="E20" s="17">
        <v>1.17</v>
      </c>
      <c r="F20" s="14">
        <v>250000000</v>
      </c>
      <c r="G20" s="5">
        <v>77835727</v>
      </c>
      <c r="H20" s="7">
        <f t="shared" si="0"/>
        <v>0.25776902234906923</v>
      </c>
      <c r="I20" s="7">
        <f t="shared" si="1"/>
        <v>8.3239316614491771E-2</v>
      </c>
      <c r="J20" s="5">
        <v>301959197</v>
      </c>
      <c r="K20" s="2">
        <f t="shared" si="2"/>
        <v>633124489</v>
      </c>
      <c r="L20" s="5">
        <v>935083686</v>
      </c>
      <c r="M20" s="7">
        <f t="shared" si="3"/>
        <v>2.7403347440000001</v>
      </c>
      <c r="N20" s="2">
        <f t="shared" si="4"/>
        <v>685083686</v>
      </c>
      <c r="O20" s="7">
        <f t="shared" si="5"/>
        <v>0.47693495078185166</v>
      </c>
      <c r="P20" s="2">
        <f t="shared" si="6"/>
        <v>292500000</v>
      </c>
      <c r="Q20" s="2">
        <f t="shared" si="7"/>
        <v>91067800.589999989</v>
      </c>
      <c r="R20" s="2">
        <f t="shared" si="8"/>
        <v>353292260.48999995</v>
      </c>
      <c r="S20" s="2">
        <f t="shared" si="9"/>
        <v>740755652.13</v>
      </c>
      <c r="T20" s="2">
        <f t="shared" si="10"/>
        <v>1094047912.6199999</v>
      </c>
      <c r="U20" s="2">
        <f t="shared" si="11"/>
        <v>801547912.62</v>
      </c>
      <c r="V20" s="2">
        <f>$E20*'International ex US'!D20</f>
        <v>42871335.390000001</v>
      </c>
      <c r="W20" s="2">
        <f>$E20*'International ex US'!N20</f>
        <v>0</v>
      </c>
      <c r="X20" s="2">
        <v>6872181.0299999993</v>
      </c>
      <c r="Y20" s="2">
        <v>5241851.55</v>
      </c>
      <c r="Z20" s="2">
        <v>4387354.92</v>
      </c>
      <c r="AA20" s="2">
        <v>98018262.809999987</v>
      </c>
      <c r="AB20" s="2">
        <v>2730157.56</v>
      </c>
      <c r="AC20" s="2">
        <v>4974644.6099999994</v>
      </c>
      <c r="AD20" s="2">
        <v>4697021.16</v>
      </c>
      <c r="AE20" s="2">
        <v>21864791.52</v>
      </c>
      <c r="AF20" s="2">
        <v>4064727.42</v>
      </c>
      <c r="AG20" s="2">
        <v>18824471.640000001</v>
      </c>
      <c r="AH20" s="2">
        <v>3635171.28</v>
      </c>
      <c r="AI20" s="2">
        <v>4860514.62</v>
      </c>
      <c r="AJ20" s="2">
        <v>98384422.5</v>
      </c>
      <c r="AK20" s="2">
        <v>0</v>
      </c>
    </row>
    <row r="21" spans="1:37" x14ac:dyDescent="0.2">
      <c r="A21" t="s">
        <v>142</v>
      </c>
      <c r="B21" t="s">
        <v>137</v>
      </c>
      <c r="C21" s="8">
        <v>138</v>
      </c>
      <c r="D21" s="1">
        <v>39274</v>
      </c>
      <c r="E21" s="17">
        <v>1.22</v>
      </c>
      <c r="F21" s="14">
        <v>150000000</v>
      </c>
      <c r="G21" s="5">
        <v>77108414</v>
      </c>
      <c r="H21" s="7">
        <f t="shared" si="0"/>
        <v>0.26406562622281832</v>
      </c>
      <c r="I21" s="7">
        <f t="shared" si="1"/>
        <v>8.177412371818267E-2</v>
      </c>
      <c r="J21" s="5">
        <v>292004738</v>
      </c>
      <c r="K21" s="2">
        <f t="shared" si="2"/>
        <v>650939197</v>
      </c>
      <c r="L21" s="5">
        <v>942943935</v>
      </c>
      <c r="M21" s="7">
        <f t="shared" si="3"/>
        <v>5.2862929000000003</v>
      </c>
      <c r="N21" s="2">
        <f t="shared" si="4"/>
        <v>792943935</v>
      </c>
      <c r="O21" s="7">
        <f t="shared" si="5"/>
        <v>0.44858988265842592</v>
      </c>
      <c r="P21" s="2">
        <f t="shared" si="6"/>
        <v>183000000</v>
      </c>
      <c r="Q21" s="2">
        <f t="shared" si="7"/>
        <v>94072265.079999998</v>
      </c>
      <c r="R21" s="2">
        <f t="shared" si="8"/>
        <v>356245780.36000001</v>
      </c>
      <c r="S21" s="2">
        <f t="shared" si="9"/>
        <v>794145820.34000003</v>
      </c>
      <c r="T21" s="2">
        <f t="shared" si="10"/>
        <v>1150391600.7</v>
      </c>
      <c r="U21" s="2">
        <f t="shared" si="11"/>
        <v>967391600.69999993</v>
      </c>
      <c r="V21" s="2">
        <f>$E21*'International ex US'!D21</f>
        <v>35880118.259999998</v>
      </c>
      <c r="W21" s="2">
        <f>$E21*'International ex US'!N21</f>
        <v>23680200</v>
      </c>
      <c r="X21" s="2">
        <v>8113630.7400000002</v>
      </c>
      <c r="Y21" s="2">
        <v>6993273.0199999996</v>
      </c>
      <c r="Z21" s="2">
        <v>3995822.0800000001</v>
      </c>
      <c r="AA21" s="2">
        <v>98288090.980000004</v>
      </c>
      <c r="AB21" s="2">
        <v>2878912.08</v>
      </c>
      <c r="AC21" s="2">
        <v>5799287.0800000001</v>
      </c>
      <c r="AD21" s="2">
        <v>5739398.5</v>
      </c>
      <c r="AE21" s="2">
        <v>19917987.18</v>
      </c>
      <c r="AF21" s="2">
        <v>4516189.8999999994</v>
      </c>
      <c r="AG21" s="2">
        <v>30213463.48</v>
      </c>
      <c r="AH21" s="2">
        <v>10607940.26</v>
      </c>
      <c r="AI21" s="2">
        <v>6988615.0599999996</v>
      </c>
      <c r="AJ21" s="2">
        <v>123660311.42</v>
      </c>
      <c r="AK21" s="2">
        <v>0</v>
      </c>
    </row>
    <row r="22" spans="1:37" x14ac:dyDescent="0.2">
      <c r="A22" t="s">
        <v>140</v>
      </c>
      <c r="B22" t="s">
        <v>137</v>
      </c>
      <c r="C22" s="8">
        <v>141</v>
      </c>
      <c r="D22" s="1">
        <v>38142</v>
      </c>
      <c r="E22" s="17">
        <v>1.33</v>
      </c>
      <c r="F22" s="14">
        <v>130000000</v>
      </c>
      <c r="G22" s="5">
        <v>93687367</v>
      </c>
      <c r="H22" s="7">
        <f t="shared" si="0"/>
        <v>0.37544185486520759</v>
      </c>
      <c r="I22" s="7">
        <f t="shared" si="1"/>
        <v>0.11759597538786766</v>
      </c>
      <c r="J22" s="5">
        <v>249538952</v>
      </c>
      <c r="K22" s="2">
        <f t="shared" si="2"/>
        <v>547149597</v>
      </c>
      <c r="L22" s="5">
        <v>796688549</v>
      </c>
      <c r="M22" s="7">
        <f t="shared" si="3"/>
        <v>5.1283734538461543</v>
      </c>
      <c r="N22" s="2">
        <f t="shared" si="4"/>
        <v>666688549</v>
      </c>
      <c r="O22" s="7">
        <f t="shared" si="5"/>
        <v>0.45607079557074043</v>
      </c>
      <c r="P22" s="2">
        <f t="shared" si="6"/>
        <v>172900000</v>
      </c>
      <c r="Q22" s="2">
        <f t="shared" si="7"/>
        <v>124604198.11</v>
      </c>
      <c r="R22" s="2">
        <f t="shared" si="8"/>
        <v>331886806.16000003</v>
      </c>
      <c r="S22" s="2">
        <f t="shared" si="9"/>
        <v>727708964.00999999</v>
      </c>
      <c r="T22" s="2">
        <f t="shared" si="10"/>
        <v>1059595770.1700001</v>
      </c>
      <c r="U22" s="2">
        <f t="shared" si="11"/>
        <v>886695770.17000008</v>
      </c>
      <c r="V22" s="2">
        <f>$E22*'International ex US'!D22</f>
        <v>30835369.040000003</v>
      </c>
      <c r="W22" s="2">
        <f>$E22*'International ex US'!N22</f>
        <v>3325000</v>
      </c>
      <c r="X22" s="2">
        <v>5771785.04</v>
      </c>
      <c r="Y22" s="2">
        <v>3059000</v>
      </c>
      <c r="Z22" s="2">
        <v>684950</v>
      </c>
      <c r="AA22" s="2">
        <v>161728000</v>
      </c>
      <c r="AB22" s="2">
        <v>0</v>
      </c>
      <c r="AC22" s="2">
        <v>5064646.6500000004</v>
      </c>
      <c r="AD22" s="2">
        <v>0</v>
      </c>
      <c r="AE22" s="2">
        <v>4692745.4000000004</v>
      </c>
      <c r="AF22" s="2">
        <v>6078100</v>
      </c>
      <c r="AG22" s="2">
        <v>26595577.75</v>
      </c>
      <c r="AH22" s="2">
        <v>7636273.4700000007</v>
      </c>
      <c r="AI22" s="2">
        <v>5253633</v>
      </c>
      <c r="AJ22" s="2">
        <v>112766960.04000001</v>
      </c>
      <c r="AK22" s="2">
        <v>0</v>
      </c>
    </row>
    <row r="23" spans="1:37" x14ac:dyDescent="0.2">
      <c r="A23" t="s">
        <v>138</v>
      </c>
      <c r="B23" t="s">
        <v>137</v>
      </c>
      <c r="C23" s="8">
        <v>152</v>
      </c>
      <c r="D23" s="1">
        <v>37211</v>
      </c>
      <c r="E23" s="17">
        <v>1.42</v>
      </c>
      <c r="F23" s="14">
        <v>125000000</v>
      </c>
      <c r="G23" s="5">
        <v>90294621</v>
      </c>
      <c r="H23" s="7">
        <f t="shared" si="0"/>
        <v>0.28432485120469758</v>
      </c>
      <c r="I23" s="7">
        <f t="shared" si="1"/>
        <v>9.2633109481989204E-2</v>
      </c>
      <c r="J23" s="5">
        <v>317575550</v>
      </c>
      <c r="K23" s="2">
        <f t="shared" si="2"/>
        <v>657179821</v>
      </c>
      <c r="L23" s="5">
        <v>974755371</v>
      </c>
      <c r="M23" s="7">
        <f t="shared" si="3"/>
        <v>6.7980429679999999</v>
      </c>
      <c r="N23" s="2">
        <f t="shared" si="4"/>
        <v>849755371</v>
      </c>
      <c r="O23" s="7">
        <f t="shared" si="5"/>
        <v>0.48323995937178965</v>
      </c>
      <c r="P23" s="2">
        <f t="shared" si="6"/>
        <v>177500000</v>
      </c>
      <c r="Q23" s="2">
        <f t="shared" si="7"/>
        <v>128218361.81999999</v>
      </c>
      <c r="R23" s="2">
        <f t="shared" si="8"/>
        <v>450957281</v>
      </c>
      <c r="S23" s="2">
        <f t="shared" si="9"/>
        <v>933195345.81999993</v>
      </c>
      <c r="T23" s="2">
        <f t="shared" si="10"/>
        <v>1384152626.8199999</v>
      </c>
      <c r="U23" s="2">
        <f t="shared" si="11"/>
        <v>1206652626.8199999</v>
      </c>
      <c r="V23" s="2">
        <f>$E23*'International ex US'!D23</f>
        <v>30394236.639999997</v>
      </c>
      <c r="W23" s="2">
        <f>$E23*'International ex US'!N23</f>
        <v>0</v>
      </c>
      <c r="X23" s="2">
        <v>7120341.5</v>
      </c>
      <c r="Y23" s="2">
        <v>0</v>
      </c>
      <c r="Z23" s="2">
        <v>0</v>
      </c>
      <c r="AA23" s="2">
        <v>217250760.06</v>
      </c>
      <c r="AB23" s="2">
        <v>0</v>
      </c>
      <c r="AC23" s="2">
        <v>4494757.24</v>
      </c>
      <c r="AD23" s="2">
        <v>0</v>
      </c>
      <c r="AE23" s="2">
        <v>3793907.7199999997</v>
      </c>
      <c r="AF23" s="2">
        <v>0</v>
      </c>
      <c r="AG23" s="2">
        <v>0</v>
      </c>
      <c r="AH23" s="2">
        <v>6722737.2399999993</v>
      </c>
      <c r="AI23" s="2">
        <v>0</v>
      </c>
      <c r="AJ23" s="2">
        <v>120082189.23999999</v>
      </c>
      <c r="AK23" s="2">
        <v>0</v>
      </c>
    </row>
    <row r="24" spans="1:37" x14ac:dyDescent="0.2">
      <c r="A24" t="s">
        <v>3</v>
      </c>
      <c r="B24" t="s">
        <v>25</v>
      </c>
      <c r="C24" s="8">
        <v>126</v>
      </c>
      <c r="D24" s="1">
        <v>39570</v>
      </c>
      <c r="E24" s="17">
        <v>1.17</v>
      </c>
      <c r="F24" s="2">
        <v>186000000</v>
      </c>
      <c r="G24" s="2">
        <v>102118668</v>
      </c>
      <c r="H24" s="7">
        <f t="shared" si="0"/>
        <v>0.32051897532551099</v>
      </c>
      <c r="I24" s="7">
        <f t="shared" si="1"/>
        <v>0.17451065166023871</v>
      </c>
      <c r="J24" s="2">
        <v>318604126</v>
      </c>
      <c r="K24" s="2">
        <f t="shared" si="2"/>
        <v>266567421</v>
      </c>
      <c r="L24" s="2">
        <v>585171547</v>
      </c>
      <c r="M24" s="7">
        <f t="shared" si="3"/>
        <v>2.1460835860215055</v>
      </c>
      <c r="N24" s="2">
        <f t="shared" si="4"/>
        <v>399171547</v>
      </c>
      <c r="O24" s="7">
        <f t="shared" si="5"/>
        <v>1.1952102954096555</v>
      </c>
      <c r="P24" s="2">
        <f t="shared" si="6"/>
        <v>217620000</v>
      </c>
      <c r="Q24" s="2">
        <f t="shared" si="7"/>
        <v>119478841.55999999</v>
      </c>
      <c r="R24" s="2">
        <f t="shared" si="8"/>
        <v>372766827.41999996</v>
      </c>
      <c r="S24" s="2">
        <f t="shared" si="9"/>
        <v>311883882.56999999</v>
      </c>
      <c r="T24" s="2">
        <f t="shared" si="10"/>
        <v>684650709.99000001</v>
      </c>
      <c r="U24" s="2">
        <f t="shared" si="11"/>
        <v>467030709.98999995</v>
      </c>
      <c r="V24" s="2">
        <f>$E24*'International ex US'!D24</f>
        <v>22089724.02</v>
      </c>
      <c r="W24" s="2">
        <f>$E24*'International ex US'!N24</f>
        <v>17870968.439999998</v>
      </c>
      <c r="X24" s="2">
        <v>3328203.0599999996</v>
      </c>
      <c r="Y24" s="2">
        <v>2332845.4499999997</v>
      </c>
      <c r="Z24" s="2">
        <v>2512556.2799999998</v>
      </c>
      <c r="AA24" s="2">
        <v>10130777.279999999</v>
      </c>
      <c r="AB24" s="2">
        <v>4058822.4299999997</v>
      </c>
      <c r="AC24" s="2">
        <v>3195383.4899999998</v>
      </c>
      <c r="AD24" s="2">
        <v>4673776.7699999996</v>
      </c>
      <c r="AE24" s="2">
        <v>10981777.949999999</v>
      </c>
      <c r="AF24" s="2">
        <v>4474042.5599999996</v>
      </c>
      <c r="AG24" s="2">
        <v>29448646.109999999</v>
      </c>
      <c r="AH24" s="2">
        <v>6280507.3499999996</v>
      </c>
      <c r="AI24" s="2">
        <v>2875677.48</v>
      </c>
      <c r="AJ24" s="2">
        <v>39572780.129999995</v>
      </c>
      <c r="AK24" s="2">
        <v>0</v>
      </c>
    </row>
    <row r="25" spans="1:37" x14ac:dyDescent="0.2">
      <c r="A25" t="s">
        <v>5</v>
      </c>
      <c r="B25" t="s">
        <v>25</v>
      </c>
      <c r="C25" s="8">
        <v>125</v>
      </c>
      <c r="D25" s="1">
        <v>40305</v>
      </c>
      <c r="E25" s="17">
        <v>1.1599999999999999</v>
      </c>
      <c r="F25" s="2">
        <v>170000000</v>
      </c>
      <c r="G25" s="2">
        <v>128122480</v>
      </c>
      <c r="H25" s="7">
        <f t="shared" si="0"/>
        <v>0.41007942267209641</v>
      </c>
      <c r="I25" s="7">
        <f t="shared" si="1"/>
        <v>0.20626444848496922</v>
      </c>
      <c r="J25" s="2">
        <v>312433331</v>
      </c>
      <c r="K25" s="2">
        <f t="shared" si="2"/>
        <v>308723058</v>
      </c>
      <c r="L25" s="2">
        <v>621156389</v>
      </c>
      <c r="M25" s="7">
        <f t="shared" si="3"/>
        <v>2.653861111764706</v>
      </c>
      <c r="N25" s="2">
        <f t="shared" si="4"/>
        <v>451156389</v>
      </c>
      <c r="O25" s="7">
        <f t="shared" si="5"/>
        <v>1.0120181272627844</v>
      </c>
      <c r="P25" s="2">
        <f t="shared" si="6"/>
        <v>197200000</v>
      </c>
      <c r="Q25" s="2">
        <f t="shared" si="7"/>
        <v>148622076.79999998</v>
      </c>
      <c r="R25" s="2">
        <f t="shared" si="8"/>
        <v>362422663.95999998</v>
      </c>
      <c r="S25" s="2">
        <f t="shared" si="9"/>
        <v>358118747.27999997</v>
      </c>
      <c r="T25" s="2">
        <f t="shared" si="10"/>
        <v>720541411.24000001</v>
      </c>
      <c r="U25" s="2">
        <f t="shared" si="11"/>
        <v>523341411.23999995</v>
      </c>
      <c r="V25" s="2">
        <f>$E25*'International ex US'!D25</f>
        <v>26005276.719999999</v>
      </c>
      <c r="W25" s="2">
        <f>$E25*'International ex US'!N25</f>
        <v>9186999.3200000003</v>
      </c>
      <c r="X25" s="2">
        <v>4362162.5999999996</v>
      </c>
      <c r="Y25" s="2">
        <v>1430064.24</v>
      </c>
      <c r="Z25" s="2">
        <v>5205364.2799999993</v>
      </c>
      <c r="AA25" s="2">
        <v>14885075.919999998</v>
      </c>
      <c r="AB25" s="2">
        <v>5385454.2799999993</v>
      </c>
      <c r="AC25" s="2">
        <v>3133421</v>
      </c>
      <c r="AD25" s="2">
        <v>7252438.3199999994</v>
      </c>
      <c r="AE25" s="2">
        <v>17124017.439999998</v>
      </c>
      <c r="AF25" s="2">
        <v>4865794</v>
      </c>
      <c r="AG25" s="2">
        <v>31431043.319999997</v>
      </c>
      <c r="AH25" s="2">
        <v>4682334.1999999993</v>
      </c>
      <c r="AI25" s="2">
        <v>5356661.92</v>
      </c>
      <c r="AJ25" s="2">
        <v>35329340.479999997</v>
      </c>
      <c r="AK25" s="2">
        <v>0</v>
      </c>
    </row>
    <row r="26" spans="1:37" x14ac:dyDescent="0.2">
      <c r="A26" t="s">
        <v>9</v>
      </c>
      <c r="B26" t="s">
        <v>25</v>
      </c>
      <c r="C26" s="8">
        <v>130</v>
      </c>
      <c r="D26" s="1">
        <v>41397</v>
      </c>
      <c r="E26" s="17">
        <v>1.08</v>
      </c>
      <c r="F26" s="2">
        <v>200000000</v>
      </c>
      <c r="G26" s="2">
        <v>174144585</v>
      </c>
      <c r="H26" s="7">
        <f t="shared" si="0"/>
        <v>0.42578942665205177</v>
      </c>
      <c r="I26" s="7">
        <f t="shared" si="1"/>
        <v>0.14328261665958658</v>
      </c>
      <c r="J26" s="2">
        <v>408992272</v>
      </c>
      <c r="K26" s="2">
        <f t="shared" si="2"/>
        <v>806400000</v>
      </c>
      <c r="L26" s="2">
        <v>1215392272</v>
      </c>
      <c r="M26" s="7">
        <f t="shared" si="3"/>
        <v>5.0769613600000003</v>
      </c>
      <c r="N26" s="2">
        <f t="shared" si="4"/>
        <v>1015392272</v>
      </c>
      <c r="O26" s="7">
        <f t="shared" si="5"/>
        <v>0.50718287698412701</v>
      </c>
      <c r="P26" s="2">
        <f t="shared" si="6"/>
        <v>216000000</v>
      </c>
      <c r="Q26" s="2">
        <f t="shared" si="7"/>
        <v>188076151.80000001</v>
      </c>
      <c r="R26" s="2">
        <f t="shared" si="8"/>
        <v>441711653.76000005</v>
      </c>
      <c r="S26" s="2">
        <f t="shared" si="9"/>
        <v>870912000</v>
      </c>
      <c r="T26" s="2">
        <f t="shared" si="10"/>
        <v>1312623653.76</v>
      </c>
      <c r="U26" s="2">
        <f t="shared" si="11"/>
        <v>1096623653.76</v>
      </c>
      <c r="V26" s="2">
        <f>$E26*'International ex US'!D26</f>
        <v>39057644.880000003</v>
      </c>
      <c r="W26" s="2">
        <f>$E26*'International ex US'!N26</f>
        <v>130896000.00000001</v>
      </c>
      <c r="X26" s="2">
        <v>14801538.24</v>
      </c>
      <c r="Y26" s="2">
        <v>13185983.520000001</v>
      </c>
      <c r="Z26" s="2">
        <v>16532802.000000002</v>
      </c>
      <c r="AA26" s="2">
        <v>27200513.880000003</v>
      </c>
      <c r="AB26" s="2">
        <v>15021723.24</v>
      </c>
      <c r="AC26" s="2">
        <v>5644167.4800000004</v>
      </c>
      <c r="AD26" s="2">
        <v>16145429.760000002</v>
      </c>
      <c r="AE26" s="2">
        <v>47758098.960000001</v>
      </c>
      <c r="AF26" s="2">
        <v>11027395.08</v>
      </c>
      <c r="AG26" s="2">
        <v>69348434.040000007</v>
      </c>
      <c r="AH26" s="2">
        <v>8967637.4400000013</v>
      </c>
      <c r="AI26" s="2">
        <v>9576146.1600000001</v>
      </c>
      <c r="AJ26" s="2">
        <v>61640409.240000002</v>
      </c>
      <c r="AK26" s="2">
        <v>772431.12</v>
      </c>
    </row>
    <row r="27" spans="1:37" x14ac:dyDescent="0.2">
      <c r="A27" t="s">
        <v>122</v>
      </c>
      <c r="B27" t="s">
        <v>117</v>
      </c>
      <c r="C27" s="8">
        <v>121</v>
      </c>
      <c r="D27" s="1">
        <v>43056</v>
      </c>
      <c r="E27" s="17">
        <v>1.03</v>
      </c>
      <c r="F27" s="2">
        <v>300000000</v>
      </c>
      <c r="G27" s="2">
        <v>93842239</v>
      </c>
      <c r="H27" s="7">
        <f t="shared" si="0"/>
        <v>0.40974796582170464</v>
      </c>
      <c r="I27" s="7">
        <f t="shared" si="1"/>
        <v>0.14306234622632047</v>
      </c>
      <c r="J27" s="2">
        <v>229024295</v>
      </c>
      <c r="K27" s="2">
        <f t="shared" si="2"/>
        <v>426929151</v>
      </c>
      <c r="L27" s="2">
        <v>655953446</v>
      </c>
      <c r="M27" s="7">
        <f t="shared" si="3"/>
        <v>1.1865114866666666</v>
      </c>
      <c r="N27" s="2">
        <f t="shared" si="4"/>
        <v>355953446</v>
      </c>
      <c r="O27" s="7">
        <f t="shared" si="5"/>
        <v>0.53644567128656906</v>
      </c>
      <c r="P27" s="2">
        <f t="shared" si="6"/>
        <v>309000000</v>
      </c>
      <c r="Q27" s="2">
        <f t="shared" si="7"/>
        <v>96657506.170000002</v>
      </c>
      <c r="R27" s="2">
        <f t="shared" si="8"/>
        <v>235895023.84999999</v>
      </c>
      <c r="S27" s="2">
        <f t="shared" si="9"/>
        <v>439737025.53000003</v>
      </c>
      <c r="T27" s="2">
        <f t="shared" si="10"/>
        <v>675632049.38</v>
      </c>
      <c r="U27" s="2">
        <f t="shared" si="11"/>
        <v>366632049.38</v>
      </c>
      <c r="V27" s="2">
        <f>$E27*'International ex US'!D27</f>
        <v>16007412.310000001</v>
      </c>
      <c r="W27" s="2">
        <f>$E27*'International ex US'!N27</f>
        <v>109233915.35000001</v>
      </c>
      <c r="X27" s="2">
        <v>6077000</v>
      </c>
      <c r="Y27" s="2">
        <v>8343000</v>
      </c>
      <c r="Z27" s="2">
        <v>11124000</v>
      </c>
      <c r="AA27" s="2">
        <v>9682000</v>
      </c>
      <c r="AB27" s="2">
        <v>6592000</v>
      </c>
      <c r="AC27" s="2">
        <v>2413492.91</v>
      </c>
      <c r="AD27" s="2">
        <v>10609000</v>
      </c>
      <c r="AE27" s="2">
        <v>11227000</v>
      </c>
      <c r="AF27" s="2">
        <v>7519000</v>
      </c>
      <c r="AG27" s="2">
        <v>13493000</v>
      </c>
      <c r="AH27" s="2">
        <v>8343000</v>
      </c>
      <c r="AI27" s="2">
        <v>3435649.46</v>
      </c>
      <c r="AJ27" s="2">
        <v>24758829.969999999</v>
      </c>
      <c r="AK27" s="2">
        <v>0</v>
      </c>
    </row>
    <row r="28" spans="1:37" x14ac:dyDescent="0.2">
      <c r="A28" t="s">
        <v>118</v>
      </c>
      <c r="B28" t="s">
        <v>117</v>
      </c>
      <c r="C28" s="8">
        <v>142</v>
      </c>
      <c r="D28" s="1">
        <v>41439</v>
      </c>
      <c r="E28" s="17">
        <v>1.08</v>
      </c>
      <c r="F28" s="2">
        <v>225000000</v>
      </c>
      <c r="G28" s="2">
        <v>116619362</v>
      </c>
      <c r="H28" s="7">
        <f t="shared" si="0"/>
        <v>0.40069114549979085</v>
      </c>
      <c r="I28" s="7">
        <f t="shared" si="1"/>
        <v>0.17458000920294078</v>
      </c>
      <c r="J28" s="2">
        <v>291045518</v>
      </c>
      <c r="K28" s="2">
        <f t="shared" si="2"/>
        <v>376954000</v>
      </c>
      <c r="L28" s="2">
        <v>667999518</v>
      </c>
      <c r="M28" s="7">
        <f t="shared" si="3"/>
        <v>1.9688867466666666</v>
      </c>
      <c r="N28" s="2">
        <f t="shared" si="4"/>
        <v>442999518</v>
      </c>
      <c r="O28" s="7">
        <f t="shared" si="5"/>
        <v>0.77209823479787987</v>
      </c>
      <c r="P28" s="2">
        <f t="shared" si="6"/>
        <v>243000000.00000003</v>
      </c>
      <c r="Q28" s="2">
        <f t="shared" si="7"/>
        <v>125948910.96000001</v>
      </c>
      <c r="R28" s="2">
        <f t="shared" si="8"/>
        <v>314329159.44</v>
      </c>
      <c r="S28" s="2">
        <f t="shared" si="9"/>
        <v>407110320</v>
      </c>
      <c r="T28" s="2">
        <f t="shared" si="10"/>
        <v>721439479.44000006</v>
      </c>
      <c r="U28" s="2">
        <f t="shared" si="11"/>
        <v>478439479.44000006</v>
      </c>
      <c r="V28" s="2">
        <f>$E28*'International ex US'!D28</f>
        <v>24129638.640000001</v>
      </c>
      <c r="W28" s="2">
        <f>$E28*'International ex US'!N28</f>
        <v>68515200</v>
      </c>
      <c r="X28" s="2">
        <v>4640142.24</v>
      </c>
      <c r="Y28" s="2">
        <v>6835850.2800000003</v>
      </c>
      <c r="Z28" s="2">
        <v>0</v>
      </c>
      <c r="AA28" s="2">
        <v>9713335.3200000003</v>
      </c>
      <c r="AB28" s="2">
        <v>6859986.1200000001</v>
      </c>
      <c r="AC28" s="2">
        <v>3044010.24</v>
      </c>
      <c r="AD28" s="2">
        <v>9641802.6000000015</v>
      </c>
      <c r="AE28" s="2">
        <v>11258065.800000001</v>
      </c>
      <c r="AF28" s="2">
        <v>5422560.1200000001</v>
      </c>
      <c r="AG28" s="2">
        <v>16192478.880000001</v>
      </c>
      <c r="AH28" s="2">
        <v>0</v>
      </c>
      <c r="AI28" s="2">
        <v>3418511.04</v>
      </c>
      <c r="AJ28" s="2">
        <v>49894765.560000002</v>
      </c>
      <c r="AK28" s="2">
        <v>0</v>
      </c>
    </row>
    <row r="29" spans="1:37" x14ac:dyDescent="0.2">
      <c r="A29" t="s">
        <v>132</v>
      </c>
      <c r="B29" t="s">
        <v>123</v>
      </c>
      <c r="C29" s="8">
        <v>134</v>
      </c>
      <c r="D29" s="1">
        <v>42720</v>
      </c>
      <c r="E29" s="17">
        <v>1.05</v>
      </c>
      <c r="F29" s="14">
        <v>200000000</v>
      </c>
      <c r="G29" s="5">
        <v>155081681</v>
      </c>
      <c r="H29" s="7">
        <f t="shared" si="0"/>
        <v>0.29140978768948828</v>
      </c>
      <c r="I29" s="7">
        <f t="shared" si="1"/>
        <v>0.14755792548700114</v>
      </c>
      <c r="J29" s="5">
        <v>532177324</v>
      </c>
      <c r="K29" s="2">
        <f t="shared" si="2"/>
        <v>518811164</v>
      </c>
      <c r="L29" s="5">
        <v>1050988488</v>
      </c>
      <c r="M29" s="7">
        <f t="shared" si="3"/>
        <v>4.2549424399999998</v>
      </c>
      <c r="N29" s="2">
        <f t="shared" si="4"/>
        <v>850988488</v>
      </c>
      <c r="O29" s="7">
        <f t="shared" si="5"/>
        <v>1.0257630539345912</v>
      </c>
      <c r="P29" s="2">
        <f t="shared" si="6"/>
        <v>210000000</v>
      </c>
      <c r="Q29" s="2">
        <f t="shared" si="7"/>
        <v>162835765.05000001</v>
      </c>
      <c r="R29" s="2">
        <f t="shared" si="8"/>
        <v>558786190.20000005</v>
      </c>
      <c r="S29" s="2">
        <f t="shared" si="9"/>
        <v>544751722.20000005</v>
      </c>
      <c r="T29" s="2">
        <f t="shared" si="10"/>
        <v>1103537912.4000001</v>
      </c>
      <c r="U29" s="2">
        <f t="shared" si="11"/>
        <v>893537912.4000001</v>
      </c>
      <c r="V29" s="2">
        <f>$E29*'International ex US'!D29</f>
        <v>40532327.850000001</v>
      </c>
      <c r="W29" s="2">
        <f>$E29*'International ex US'!N29</f>
        <v>72959140.799999997</v>
      </c>
      <c r="X29" s="2">
        <v>5767872.6000000006</v>
      </c>
      <c r="Y29" s="2">
        <v>1200457.6500000001</v>
      </c>
      <c r="Z29" s="2">
        <v>3360000</v>
      </c>
      <c r="AA29" s="2">
        <v>41122897.200000003</v>
      </c>
      <c r="AB29" s="2">
        <v>3833879.7</v>
      </c>
      <c r="AC29" s="2">
        <v>5335416.45</v>
      </c>
      <c r="AD29" s="2">
        <v>4538716.3500000006</v>
      </c>
      <c r="AE29" s="2">
        <v>11979705.15</v>
      </c>
      <c r="AF29" s="2">
        <v>4326683.55</v>
      </c>
      <c r="AG29" s="2">
        <v>8328942.3000000007</v>
      </c>
      <c r="AH29" s="2">
        <v>2768337.6</v>
      </c>
      <c r="AI29" s="2">
        <v>2546815.9500000002</v>
      </c>
      <c r="AJ29" s="2">
        <v>85929876.900000006</v>
      </c>
      <c r="AK29" s="2">
        <v>0</v>
      </c>
    </row>
    <row r="30" spans="1:37" x14ac:dyDescent="0.2">
      <c r="A30" t="s">
        <v>134</v>
      </c>
      <c r="B30" t="s">
        <v>123</v>
      </c>
      <c r="C30" s="8">
        <v>135</v>
      </c>
      <c r="D30" s="1">
        <v>43245</v>
      </c>
      <c r="E30" s="17">
        <v>1</v>
      </c>
      <c r="F30" s="14">
        <v>250000000</v>
      </c>
      <c r="G30" s="5">
        <v>84420489</v>
      </c>
      <c r="H30" s="7">
        <f t="shared" si="0"/>
        <v>0.39496234112969292</v>
      </c>
      <c r="I30" s="7">
        <f t="shared" si="1"/>
        <v>0.21909933027832118</v>
      </c>
      <c r="J30" s="5">
        <v>213743135</v>
      </c>
      <c r="K30" s="2">
        <f t="shared" si="2"/>
        <v>171563789</v>
      </c>
      <c r="L30" s="5">
        <v>385306924</v>
      </c>
      <c r="M30" s="7">
        <f t="shared" si="3"/>
        <v>0.54122769599999998</v>
      </c>
      <c r="N30" s="2">
        <f t="shared" si="4"/>
        <v>135306924</v>
      </c>
      <c r="O30" s="7">
        <f t="shared" si="5"/>
        <v>1.2458522643143537</v>
      </c>
      <c r="P30" s="2">
        <f t="shared" si="6"/>
        <v>250000000</v>
      </c>
      <c r="Q30" s="2">
        <f t="shared" si="7"/>
        <v>84420489</v>
      </c>
      <c r="R30" s="2">
        <f t="shared" si="8"/>
        <v>213743135</v>
      </c>
      <c r="S30" s="2">
        <f t="shared" si="9"/>
        <v>171563789</v>
      </c>
      <c r="T30" s="2">
        <f t="shared" si="10"/>
        <v>385306924</v>
      </c>
      <c r="U30" s="2">
        <f t="shared" si="11"/>
        <v>135306924</v>
      </c>
      <c r="V30" s="2">
        <f>$E30*'International ex US'!D30</f>
        <v>12906370</v>
      </c>
      <c r="W30" s="2">
        <f>$E30*'International ex US'!N30</f>
        <v>16600000</v>
      </c>
      <c r="X30" s="2">
        <v>1133503</v>
      </c>
      <c r="Y30" s="2">
        <v>300771</v>
      </c>
      <c r="Z30" s="2">
        <v>1773295</v>
      </c>
      <c r="AA30" s="2">
        <v>18919408</v>
      </c>
      <c r="AB30" s="2">
        <v>1001410</v>
      </c>
      <c r="AC30" s="2">
        <v>1967420</v>
      </c>
      <c r="AD30" s="2">
        <v>1272110</v>
      </c>
      <c r="AE30" s="2">
        <v>6041369</v>
      </c>
      <c r="AF30" s="2">
        <v>1274576</v>
      </c>
      <c r="AG30" s="2">
        <v>1752351</v>
      </c>
      <c r="AH30" s="2">
        <v>955718</v>
      </c>
      <c r="AI30" s="2">
        <v>1224694</v>
      </c>
      <c r="AJ30" s="2">
        <v>25838652</v>
      </c>
      <c r="AK30" s="2">
        <v>0</v>
      </c>
    </row>
    <row r="31" spans="1:37" x14ac:dyDescent="0.2">
      <c r="A31" t="s">
        <v>18</v>
      </c>
      <c r="B31" t="s">
        <v>25</v>
      </c>
      <c r="C31" s="8">
        <v>133</v>
      </c>
      <c r="D31" s="1">
        <v>42923</v>
      </c>
      <c r="E31" s="17">
        <v>1.03</v>
      </c>
      <c r="F31" s="2">
        <v>175000000</v>
      </c>
      <c r="G31" s="2">
        <v>117027503</v>
      </c>
      <c r="H31" s="7">
        <f t="shared" si="0"/>
        <v>0.35017086716101564</v>
      </c>
      <c r="I31" s="7">
        <f t="shared" si="1"/>
        <v>0.13297508741812872</v>
      </c>
      <c r="J31" s="2">
        <v>334201140</v>
      </c>
      <c r="K31" s="2">
        <f t="shared" si="2"/>
        <v>545869746</v>
      </c>
      <c r="L31" s="2">
        <v>880070886</v>
      </c>
      <c r="M31" s="7">
        <f t="shared" si="3"/>
        <v>4.0289764914285717</v>
      </c>
      <c r="N31" s="2">
        <f t="shared" si="4"/>
        <v>705070886</v>
      </c>
      <c r="O31" s="7">
        <f t="shared" si="5"/>
        <v>0.61223605530246772</v>
      </c>
      <c r="P31" s="2">
        <f t="shared" si="6"/>
        <v>180250000</v>
      </c>
      <c r="Q31" s="2">
        <f t="shared" si="7"/>
        <v>120538328.09</v>
      </c>
      <c r="R31" s="2">
        <f t="shared" si="8"/>
        <v>344227174.19999999</v>
      </c>
      <c r="S31" s="2">
        <f t="shared" si="9"/>
        <v>562245838.38</v>
      </c>
      <c r="T31" s="2">
        <f t="shared" si="10"/>
        <v>906473012.58000004</v>
      </c>
      <c r="U31" s="2">
        <f t="shared" si="11"/>
        <v>726223012.58000004</v>
      </c>
      <c r="V31" s="2">
        <f>$E31*'International ex US'!D31</f>
        <v>20872335.09</v>
      </c>
      <c r="W31" s="2">
        <f>$E31*'International ex US'!N31</f>
        <v>122454977.84</v>
      </c>
      <c r="X31" s="2">
        <v>9353177.6500000004</v>
      </c>
      <c r="Y31" s="2">
        <v>11745825.42</v>
      </c>
      <c r="Z31" s="2">
        <v>12705053.09</v>
      </c>
      <c r="AA31" s="2">
        <v>26152598.16</v>
      </c>
      <c r="AB31" s="2">
        <v>6975135.2800000003</v>
      </c>
      <c r="AC31" s="2">
        <v>2772775.45</v>
      </c>
      <c r="AD31" s="2">
        <v>7749269.8900000006</v>
      </c>
      <c r="AE31" s="2">
        <v>16832080.780000001</v>
      </c>
      <c r="AF31" s="2">
        <v>5473983.4100000001</v>
      </c>
      <c r="AG31" s="2">
        <v>53061282.240000002</v>
      </c>
      <c r="AH31" s="2">
        <v>9947477.3499999996</v>
      </c>
      <c r="AI31" s="2">
        <v>8147863.4100000001</v>
      </c>
      <c r="AJ31" s="2">
        <v>40770176.880000003</v>
      </c>
      <c r="AK31" s="2">
        <v>2204229.87</v>
      </c>
    </row>
    <row r="32" spans="1:37" x14ac:dyDescent="0.2">
      <c r="A32" t="s">
        <v>127</v>
      </c>
      <c r="B32" t="s">
        <v>123</v>
      </c>
      <c r="C32" s="8">
        <v>133</v>
      </c>
      <c r="D32" s="1">
        <v>36299</v>
      </c>
      <c r="E32" s="17">
        <v>1.51</v>
      </c>
      <c r="F32" s="5">
        <v>115000000</v>
      </c>
      <c r="G32" s="5">
        <v>64810970</v>
      </c>
      <c r="H32" s="7">
        <f t="shared" si="0"/>
        <v>0.13657506477519712</v>
      </c>
      <c r="I32" s="7">
        <f t="shared" si="1"/>
        <v>6.3104333678368305E-2</v>
      </c>
      <c r="J32" s="5">
        <v>474544677</v>
      </c>
      <c r="K32" s="2">
        <f t="shared" si="2"/>
        <v>552500000</v>
      </c>
      <c r="L32" s="5">
        <v>1027044677</v>
      </c>
      <c r="M32" s="7">
        <f t="shared" si="3"/>
        <v>7.9308232782608696</v>
      </c>
      <c r="N32" s="2">
        <f t="shared" si="4"/>
        <v>912044677</v>
      </c>
      <c r="O32" s="7">
        <f t="shared" si="5"/>
        <v>0.85890439276018105</v>
      </c>
      <c r="P32" s="2">
        <f t="shared" si="6"/>
        <v>173650000</v>
      </c>
      <c r="Q32" s="2">
        <f t="shared" si="7"/>
        <v>97864564.700000003</v>
      </c>
      <c r="R32" s="2">
        <f t="shared" si="8"/>
        <v>716562462.26999998</v>
      </c>
      <c r="S32" s="2">
        <f t="shared" si="9"/>
        <v>834275000</v>
      </c>
      <c r="T32" s="2">
        <f t="shared" si="10"/>
        <v>1550837462.27</v>
      </c>
      <c r="U32" s="2">
        <f t="shared" si="11"/>
        <v>1377187462.27</v>
      </c>
      <c r="V32" s="2">
        <f>$E32*'International ex US'!D32</f>
        <v>38493632.719999999</v>
      </c>
      <c r="W32" s="2">
        <f>$E32*'International ex US'!N32</f>
        <v>6191412.2300000004</v>
      </c>
      <c r="X32" s="2">
        <v>4411789.6500000004</v>
      </c>
      <c r="Y32" s="2">
        <v>813162.18</v>
      </c>
      <c r="Z32" s="2">
        <v>0</v>
      </c>
      <c r="AA32" s="2">
        <v>165957733.84</v>
      </c>
      <c r="AB32" s="2">
        <v>2100376.7799999998</v>
      </c>
      <c r="AC32" s="2">
        <v>5156680.2</v>
      </c>
      <c r="AD32" s="2">
        <v>3406390.88</v>
      </c>
      <c r="AE32" s="2">
        <v>3306915.1</v>
      </c>
      <c r="AF32" s="2">
        <v>2976145.07</v>
      </c>
      <c r="AG32" s="2">
        <v>10769798.67</v>
      </c>
      <c r="AH32" s="2">
        <v>9642403.9800000004</v>
      </c>
      <c r="AI32" s="2">
        <v>4656611.99</v>
      </c>
      <c r="AJ32" s="2">
        <v>123735648.38</v>
      </c>
      <c r="AK32" s="2">
        <v>0</v>
      </c>
    </row>
    <row r="33" spans="1:37" x14ac:dyDescent="0.2">
      <c r="A33" t="s">
        <v>129</v>
      </c>
      <c r="B33" t="s">
        <v>123</v>
      </c>
      <c r="C33" s="8">
        <v>143</v>
      </c>
      <c r="D33" s="1">
        <v>37392</v>
      </c>
      <c r="E33" s="17">
        <v>1.4</v>
      </c>
      <c r="F33" s="5">
        <v>115000000</v>
      </c>
      <c r="G33" s="5">
        <v>80027814</v>
      </c>
      <c r="H33" s="7">
        <f t="shared" si="0"/>
        <v>0.25759190726669784</v>
      </c>
      <c r="I33" s="7">
        <f t="shared" si="1"/>
        <v>0.12186439527238202</v>
      </c>
      <c r="J33" s="5">
        <v>310676740</v>
      </c>
      <c r="K33" s="2">
        <f t="shared" si="2"/>
        <v>346018875</v>
      </c>
      <c r="L33" s="5">
        <v>656695615</v>
      </c>
      <c r="M33" s="7">
        <f t="shared" si="3"/>
        <v>4.7103966521739133</v>
      </c>
      <c r="N33" s="2">
        <f t="shared" si="4"/>
        <v>541695615</v>
      </c>
      <c r="O33" s="7">
        <f t="shared" si="5"/>
        <v>0.897860673062994</v>
      </c>
      <c r="P33" s="2">
        <f t="shared" si="6"/>
        <v>161000000</v>
      </c>
      <c r="Q33" s="2">
        <f t="shared" si="7"/>
        <v>112038939.59999999</v>
      </c>
      <c r="R33" s="2">
        <f t="shared" si="8"/>
        <v>434947436</v>
      </c>
      <c r="S33" s="2">
        <f t="shared" si="9"/>
        <v>484426424.99999994</v>
      </c>
      <c r="T33" s="2">
        <f t="shared" si="10"/>
        <v>919373861</v>
      </c>
      <c r="U33" s="2">
        <f t="shared" si="11"/>
        <v>758373861</v>
      </c>
      <c r="V33" s="2">
        <f>$E33*'International ex US'!D33</f>
        <v>26086197.199999999</v>
      </c>
      <c r="W33" s="2">
        <f>$E33*'International ex US'!N33</f>
        <v>7683771.1999999993</v>
      </c>
      <c r="X33" s="2">
        <v>2673942.5999999996</v>
      </c>
      <c r="Y33" s="2">
        <v>863902.2</v>
      </c>
      <c r="Z33" s="2">
        <v>360101</v>
      </c>
      <c r="AA33" s="2">
        <v>109455539.19999999</v>
      </c>
      <c r="AB33" s="2">
        <v>1543691.7999999998</v>
      </c>
      <c r="AC33" s="2">
        <v>3586143.4</v>
      </c>
      <c r="AD33" s="2">
        <v>2903629.4</v>
      </c>
      <c r="AE33" s="2">
        <v>7361930.7999999998</v>
      </c>
      <c r="AF33" s="2">
        <v>2856840</v>
      </c>
      <c r="AG33" s="2">
        <v>9995881</v>
      </c>
      <c r="AH33" s="2">
        <v>2083589.2</v>
      </c>
      <c r="AI33" s="2">
        <v>2850366.4</v>
      </c>
      <c r="AJ33" s="2">
        <v>82267869.599999994</v>
      </c>
      <c r="AK33" s="2">
        <v>0</v>
      </c>
    </row>
    <row r="34" spans="1:37" x14ac:dyDescent="0.2">
      <c r="A34" t="s">
        <v>128</v>
      </c>
      <c r="B34" t="s">
        <v>123</v>
      </c>
      <c r="C34" s="8">
        <v>139</v>
      </c>
      <c r="D34" s="1">
        <v>38491</v>
      </c>
      <c r="E34" s="17">
        <v>1.29</v>
      </c>
      <c r="F34" s="5">
        <v>115000000</v>
      </c>
      <c r="G34" s="5">
        <v>108435841</v>
      </c>
      <c r="H34" s="7">
        <f t="shared" si="0"/>
        <v>0.28515443360215587</v>
      </c>
      <c r="I34" s="7">
        <f t="shared" si="1"/>
        <v>0.12772200757575325</v>
      </c>
      <c r="J34" s="5">
        <v>380270577</v>
      </c>
      <c r="K34" s="2">
        <f t="shared" si="2"/>
        <v>468728300</v>
      </c>
      <c r="L34" s="5">
        <v>848998877</v>
      </c>
      <c r="M34" s="7">
        <f t="shared" si="3"/>
        <v>6.3825989304347823</v>
      </c>
      <c r="N34" s="2">
        <f t="shared" si="4"/>
        <v>733998877</v>
      </c>
      <c r="O34" s="7">
        <f t="shared" si="5"/>
        <v>0.81128145452280143</v>
      </c>
      <c r="P34" s="2">
        <f t="shared" si="6"/>
        <v>148350000</v>
      </c>
      <c r="Q34" s="2">
        <f t="shared" si="7"/>
        <v>139882234.89000002</v>
      </c>
      <c r="R34" s="2">
        <f t="shared" si="8"/>
        <v>490549044.33000004</v>
      </c>
      <c r="S34" s="2">
        <f t="shared" si="9"/>
        <v>604659507</v>
      </c>
      <c r="T34" s="2">
        <f t="shared" si="10"/>
        <v>1095208551.3299999</v>
      </c>
      <c r="U34" s="2">
        <f t="shared" si="11"/>
        <v>946858551.33000004</v>
      </c>
      <c r="V34" s="2">
        <f>$E34*'International ex US'!D34</f>
        <v>35150661.75</v>
      </c>
      <c r="W34" s="2">
        <f>$E34*'International ex US'!N34</f>
        <v>11775952.050000001</v>
      </c>
      <c r="X34" s="2">
        <v>3265179.63</v>
      </c>
      <c r="Y34" s="2">
        <v>964073.76</v>
      </c>
      <c r="Z34" s="2">
        <v>760040.91</v>
      </c>
      <c r="AA34" s="2">
        <v>106638025.44</v>
      </c>
      <c r="AB34" s="2">
        <v>2151801.27</v>
      </c>
      <c r="AC34" s="2">
        <v>5395563.0300000003</v>
      </c>
      <c r="AD34" s="2">
        <v>2965922.85</v>
      </c>
      <c r="AE34" s="2">
        <v>10667502.780000001</v>
      </c>
      <c r="AF34" s="2">
        <v>3226686.0300000003</v>
      </c>
      <c r="AG34" s="2">
        <v>13326286.950000001</v>
      </c>
      <c r="AH34" s="2">
        <v>4181989.08</v>
      </c>
      <c r="AI34" s="2">
        <v>3213628.65</v>
      </c>
      <c r="AJ34" s="2">
        <v>93947018.340000004</v>
      </c>
      <c r="AK34" s="2">
        <v>0</v>
      </c>
    </row>
    <row r="35" spans="1:37" x14ac:dyDescent="0.2">
      <c r="A35" t="s">
        <v>124</v>
      </c>
      <c r="B35" t="s">
        <v>123</v>
      </c>
      <c r="C35" s="8">
        <v>119</v>
      </c>
      <c r="D35" s="1">
        <v>28270</v>
      </c>
      <c r="E35" s="17">
        <v>4.16</v>
      </c>
      <c r="F35" s="5">
        <v>11000000</v>
      </c>
      <c r="G35" s="5">
        <v>1554475</v>
      </c>
      <c r="H35" s="7">
        <f t="shared" si="0"/>
        <v>3.3719777014133601E-3</v>
      </c>
      <c r="I35" s="7">
        <f t="shared" si="1"/>
        <v>1.9762000236036702E-3</v>
      </c>
      <c r="J35" s="5">
        <v>460998007</v>
      </c>
      <c r="K35" s="2">
        <f t="shared" si="2"/>
        <v>325600000</v>
      </c>
      <c r="L35" s="5">
        <v>786598007</v>
      </c>
      <c r="M35" s="7">
        <f t="shared" si="3"/>
        <v>70.508909727272723</v>
      </c>
      <c r="N35" s="2">
        <f t="shared" si="4"/>
        <v>775598007</v>
      </c>
      <c r="O35" s="7">
        <f t="shared" si="5"/>
        <v>1.4158415448402948</v>
      </c>
      <c r="P35" s="2">
        <f t="shared" si="6"/>
        <v>45760000</v>
      </c>
      <c r="Q35" s="2">
        <f t="shared" si="7"/>
        <v>6466616</v>
      </c>
      <c r="R35" s="2">
        <f t="shared" si="8"/>
        <v>1917751709.1200001</v>
      </c>
      <c r="S35" s="2">
        <f t="shared" si="9"/>
        <v>1354496000</v>
      </c>
      <c r="T35" s="2">
        <f t="shared" si="10"/>
        <v>3272247709.1199999</v>
      </c>
      <c r="U35" s="2">
        <f t="shared" si="11"/>
        <v>3226487709.1199999</v>
      </c>
      <c r="V35" s="2">
        <f>$E35*'International ex US'!D35</f>
        <v>0</v>
      </c>
      <c r="W35" s="2">
        <f>$E35*'International ex US'!N35</f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</row>
    <row r="36" spans="1:37" x14ac:dyDescent="0.2">
      <c r="A36" t="s">
        <v>125</v>
      </c>
      <c r="B36" t="s">
        <v>123</v>
      </c>
      <c r="C36" s="8">
        <v>124</v>
      </c>
      <c r="D36" s="1">
        <v>29362</v>
      </c>
      <c r="E36" s="17">
        <v>3.06</v>
      </c>
      <c r="F36" s="5">
        <v>23000000</v>
      </c>
      <c r="G36" s="5">
        <v>4910483</v>
      </c>
      <c r="H36" s="7">
        <f t="shared" si="0"/>
        <v>1.6916835508328121E-2</v>
      </c>
      <c r="I36" s="7">
        <f t="shared" si="1"/>
        <v>9.1927007924564215E-3</v>
      </c>
      <c r="J36" s="5">
        <v>290271960</v>
      </c>
      <c r="K36" s="2">
        <f t="shared" si="2"/>
        <v>243900000</v>
      </c>
      <c r="L36" s="5">
        <v>534171960</v>
      </c>
      <c r="M36" s="7">
        <f t="shared" si="3"/>
        <v>22.224867826086957</v>
      </c>
      <c r="N36" s="2">
        <f t="shared" si="4"/>
        <v>511171960</v>
      </c>
      <c r="O36" s="7">
        <f t="shared" si="5"/>
        <v>1.1901269372693728</v>
      </c>
      <c r="P36" s="2">
        <f t="shared" si="6"/>
        <v>70380000</v>
      </c>
      <c r="Q36" s="2">
        <f t="shared" si="7"/>
        <v>15026077.98</v>
      </c>
      <c r="R36" s="2">
        <f t="shared" si="8"/>
        <v>888232197.60000002</v>
      </c>
      <c r="S36" s="2">
        <f t="shared" si="9"/>
        <v>746334000</v>
      </c>
      <c r="T36" s="2">
        <f t="shared" si="10"/>
        <v>1634566197.6000001</v>
      </c>
      <c r="U36" s="2">
        <f t="shared" si="11"/>
        <v>1564186197.6000001</v>
      </c>
      <c r="V36" s="2">
        <f>$E36*'International ex US'!D36</f>
        <v>0</v>
      </c>
      <c r="W36" s="2">
        <f>$E36*'International ex US'!N36</f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</row>
    <row r="37" spans="1:37" x14ac:dyDescent="0.2">
      <c r="A37" t="s">
        <v>126</v>
      </c>
      <c r="B37" t="s">
        <v>123</v>
      </c>
      <c r="C37" s="8">
        <v>133</v>
      </c>
      <c r="D37" s="1">
        <v>30461</v>
      </c>
      <c r="E37" s="17">
        <v>2.5299999999999998</v>
      </c>
      <c r="F37" s="5">
        <v>32500000</v>
      </c>
      <c r="G37" s="5">
        <v>23019618</v>
      </c>
      <c r="H37" s="7">
        <f t="shared" si="0"/>
        <v>7.4447735704884721E-2</v>
      </c>
      <c r="I37" s="7">
        <f t="shared" si="1"/>
        <v>4.0194541386283041E-2</v>
      </c>
      <c r="J37" s="5">
        <v>309205079</v>
      </c>
      <c r="K37" s="2">
        <f t="shared" si="2"/>
        <v>263500000</v>
      </c>
      <c r="L37" s="5">
        <v>572705079</v>
      </c>
      <c r="M37" s="7">
        <f t="shared" si="3"/>
        <v>16.621694738461539</v>
      </c>
      <c r="N37" s="2">
        <f t="shared" si="4"/>
        <v>540205079</v>
      </c>
      <c r="O37" s="7">
        <f t="shared" si="5"/>
        <v>1.1734538102466794</v>
      </c>
      <c r="P37" s="2">
        <f t="shared" si="6"/>
        <v>82225000</v>
      </c>
      <c r="Q37" s="2">
        <f t="shared" si="7"/>
        <v>58239633.539999999</v>
      </c>
      <c r="R37" s="2">
        <f t="shared" si="8"/>
        <v>782288849.86999989</v>
      </c>
      <c r="S37" s="2">
        <f t="shared" si="9"/>
        <v>666655000</v>
      </c>
      <c r="T37" s="2">
        <f t="shared" si="10"/>
        <v>1448943849.8699999</v>
      </c>
      <c r="U37" s="2">
        <f t="shared" si="11"/>
        <v>1366718849.8699999</v>
      </c>
      <c r="V37" s="2">
        <f>$E37*'International ex US'!D37</f>
        <v>0</v>
      </c>
      <c r="W37" s="2">
        <f>$E37*'International ex US'!N37</f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</row>
    <row r="38" spans="1:37" x14ac:dyDescent="0.2">
      <c r="A38" t="s">
        <v>131</v>
      </c>
      <c r="B38" t="s">
        <v>123</v>
      </c>
      <c r="C38" s="8">
        <v>136</v>
      </c>
      <c r="D38" s="1">
        <v>42356</v>
      </c>
      <c r="E38" s="17">
        <v>1.06</v>
      </c>
      <c r="F38" s="14">
        <v>306000000</v>
      </c>
      <c r="G38" s="5">
        <v>247966675</v>
      </c>
      <c r="H38" s="7">
        <f t="shared" si="0"/>
        <v>0.26473436035065895</v>
      </c>
      <c r="I38" s="7">
        <f t="shared" si="1"/>
        <v>0.12045396290982475</v>
      </c>
      <c r="J38" s="5">
        <v>936662225</v>
      </c>
      <c r="K38" s="2">
        <f t="shared" si="2"/>
        <v>1121938995</v>
      </c>
      <c r="L38" s="5">
        <v>2058601220</v>
      </c>
      <c r="M38" s="7">
        <f t="shared" si="3"/>
        <v>5.727454967320261</v>
      </c>
      <c r="N38" s="2">
        <f t="shared" si="4"/>
        <v>1752601220</v>
      </c>
      <c r="O38" s="7">
        <f t="shared" si="5"/>
        <v>0.83486021002416444</v>
      </c>
      <c r="P38" s="2">
        <f t="shared" si="6"/>
        <v>324360000</v>
      </c>
      <c r="Q38" s="2">
        <f t="shared" si="7"/>
        <v>262844675.5</v>
      </c>
      <c r="R38" s="2">
        <f t="shared" si="8"/>
        <v>992861958.5</v>
      </c>
      <c r="S38" s="2">
        <f t="shared" si="9"/>
        <v>1189255334.7</v>
      </c>
      <c r="T38" s="2">
        <f t="shared" si="10"/>
        <v>2182117293.2000003</v>
      </c>
      <c r="U38" s="2">
        <f t="shared" si="11"/>
        <v>1857757293.2</v>
      </c>
      <c r="V38" s="2">
        <f>$E38*'International ex US'!D38</f>
        <v>71252513.120000005</v>
      </c>
      <c r="W38" s="2">
        <f>$E38*'International ex US'!N38</f>
        <v>133040600</v>
      </c>
      <c r="X38" s="2">
        <v>11711520.24</v>
      </c>
      <c r="Y38" s="2">
        <v>4788384.6400000006</v>
      </c>
      <c r="Z38" s="2">
        <v>9408687.2000000011</v>
      </c>
      <c r="AA38" s="2">
        <v>101196139.36</v>
      </c>
      <c r="AB38" s="2">
        <v>7024987.8200000003</v>
      </c>
      <c r="AC38" s="2">
        <v>10433284.26</v>
      </c>
      <c r="AD38" s="2">
        <v>8653270.7800000012</v>
      </c>
      <c r="AE38" s="2">
        <v>28290929.360000003</v>
      </c>
      <c r="AF38" s="2">
        <v>7603995.8600000003</v>
      </c>
      <c r="AG38" s="2">
        <v>25559589.200000003</v>
      </c>
      <c r="AH38" s="2">
        <v>6845015.7200000007</v>
      </c>
      <c r="AI38" s="2">
        <v>4726029.08</v>
      </c>
      <c r="AJ38" s="2">
        <v>173425142.5</v>
      </c>
      <c r="AK38" s="2">
        <v>949274.52</v>
      </c>
    </row>
    <row r="39" spans="1:37" x14ac:dyDescent="0.2">
      <c r="A39" t="s">
        <v>133</v>
      </c>
      <c r="B39" t="s">
        <v>123</v>
      </c>
      <c r="C39" s="8">
        <v>150</v>
      </c>
      <c r="D39" s="1">
        <v>43084</v>
      </c>
      <c r="E39" s="17">
        <v>1.03</v>
      </c>
      <c r="F39" s="14">
        <v>317000000</v>
      </c>
      <c r="G39" s="5">
        <v>220009584</v>
      </c>
      <c r="H39" s="7">
        <f t="shared" si="0"/>
        <v>0.35475038494464189</v>
      </c>
      <c r="I39" s="7">
        <f t="shared" si="1"/>
        <v>0.16691796867720773</v>
      </c>
      <c r="J39" s="5">
        <v>620181382</v>
      </c>
      <c r="K39" s="2">
        <f t="shared" si="2"/>
        <v>697888720</v>
      </c>
      <c r="L39" s="5">
        <v>1318070102</v>
      </c>
      <c r="M39" s="7">
        <f t="shared" si="3"/>
        <v>3.1579498485804418</v>
      </c>
      <c r="N39" s="2">
        <f t="shared" si="4"/>
        <v>1001070102</v>
      </c>
      <c r="O39" s="7">
        <f t="shared" si="5"/>
        <v>0.88865368392829158</v>
      </c>
      <c r="P39" s="2">
        <f t="shared" si="6"/>
        <v>326510000</v>
      </c>
      <c r="Q39" s="2">
        <f t="shared" si="7"/>
        <v>226609871.52000001</v>
      </c>
      <c r="R39" s="2">
        <f t="shared" si="8"/>
        <v>638786823.46000004</v>
      </c>
      <c r="S39" s="2">
        <f t="shared" si="9"/>
        <v>718825381.60000002</v>
      </c>
      <c r="T39" s="2">
        <f t="shared" si="10"/>
        <v>1357612205.0599999</v>
      </c>
      <c r="U39" s="2">
        <f t="shared" si="11"/>
        <v>1031102205.0600001</v>
      </c>
      <c r="V39" s="2">
        <f>$E39*'International ex US'!D39</f>
        <v>46222041.039999999</v>
      </c>
      <c r="W39" s="2">
        <f>$E39*'International ex US'!N39</f>
        <v>43855313.219999999</v>
      </c>
      <c r="X39" s="2">
        <v>6213674.8200000003</v>
      </c>
      <c r="Y39" s="2">
        <v>1502082.99</v>
      </c>
      <c r="Z39" s="2">
        <v>5380032.9900000002</v>
      </c>
      <c r="AA39" s="2">
        <v>68662568.640000001</v>
      </c>
      <c r="AB39" s="2">
        <v>3836107.2800000003</v>
      </c>
      <c r="AC39" s="2">
        <v>6432160.4800000004</v>
      </c>
      <c r="AD39" s="2">
        <v>5381046.5099999998</v>
      </c>
      <c r="AE39" s="2">
        <v>16550182.140000001</v>
      </c>
      <c r="AF39" s="2">
        <v>4773789.41</v>
      </c>
      <c r="AG39" s="2">
        <v>8221416.7400000002</v>
      </c>
      <c r="AH39" s="2">
        <v>3640312.52</v>
      </c>
      <c r="AI39" s="2">
        <v>4672993.6100000003</v>
      </c>
      <c r="AJ39" s="2">
        <v>115240214.09</v>
      </c>
      <c r="AK39" s="2">
        <v>0</v>
      </c>
    </row>
    <row r="40" spans="1:37" x14ac:dyDescent="0.2">
      <c r="A40" t="s">
        <v>130</v>
      </c>
      <c r="B40" t="s">
        <v>123</v>
      </c>
      <c r="C40" s="8">
        <v>98</v>
      </c>
      <c r="D40" s="1">
        <v>39675</v>
      </c>
      <c r="E40" s="17">
        <v>1.17</v>
      </c>
      <c r="F40" s="14">
        <v>8500000</v>
      </c>
      <c r="G40" s="5">
        <v>14611273</v>
      </c>
      <c r="H40" s="7">
        <f t="shared" si="0"/>
        <v>0.41554684983490775</v>
      </c>
      <c r="I40" s="7">
        <f t="shared" si="1"/>
        <v>0.21269639384958913</v>
      </c>
      <c r="J40" s="5">
        <v>35161554</v>
      </c>
      <c r="K40" s="2">
        <f t="shared" si="2"/>
        <v>33533889</v>
      </c>
      <c r="L40" s="5">
        <v>68695443</v>
      </c>
      <c r="M40" s="7">
        <f t="shared" si="3"/>
        <v>7.0818168235294117</v>
      </c>
      <c r="N40" s="2">
        <f t="shared" si="4"/>
        <v>60195443</v>
      </c>
      <c r="O40" s="7">
        <f t="shared" si="5"/>
        <v>1.048537913392628</v>
      </c>
      <c r="P40" s="2">
        <f t="shared" si="6"/>
        <v>9945000</v>
      </c>
      <c r="Q40" s="2">
        <f t="shared" si="7"/>
        <v>17095189.41</v>
      </c>
      <c r="R40" s="2">
        <f t="shared" si="8"/>
        <v>41139018.18</v>
      </c>
      <c r="S40" s="2">
        <f t="shared" si="9"/>
        <v>39234650.129999995</v>
      </c>
      <c r="T40" s="2">
        <f t="shared" si="10"/>
        <v>80373668.310000002</v>
      </c>
      <c r="U40" s="2">
        <f t="shared" si="11"/>
        <v>70428668.310000002</v>
      </c>
      <c r="V40" s="2">
        <f>$E40*'International ex US'!D40</f>
        <v>3085407</v>
      </c>
      <c r="W40" s="2">
        <f>$E40*'International ex US'!N40</f>
        <v>0</v>
      </c>
      <c r="X40" s="2">
        <v>227445.65999999997</v>
      </c>
      <c r="Y40" s="2">
        <v>11200.41</v>
      </c>
      <c r="Z40" s="2">
        <v>115903.70999999999</v>
      </c>
      <c r="AA40" s="2">
        <v>2211584.31</v>
      </c>
      <c r="AB40" s="2">
        <v>182240.37</v>
      </c>
      <c r="AC40" s="2">
        <v>396381.95999999996</v>
      </c>
      <c r="AD40" s="2">
        <v>222659.18999999997</v>
      </c>
      <c r="AE40" s="2">
        <v>1514314.6199999999</v>
      </c>
      <c r="AF40" s="2">
        <v>293186.78999999998</v>
      </c>
      <c r="AG40" s="2">
        <v>663507</v>
      </c>
      <c r="AH40" s="2">
        <v>122575.04999999999</v>
      </c>
      <c r="AI40" s="2">
        <v>138358.35</v>
      </c>
      <c r="AJ40" s="2">
        <v>6447051</v>
      </c>
      <c r="AK40" s="2">
        <v>0</v>
      </c>
    </row>
    <row r="41" spans="1:37" x14ac:dyDescent="0.2">
      <c r="A41" t="s">
        <v>120</v>
      </c>
      <c r="B41" t="s">
        <v>117</v>
      </c>
      <c r="C41" s="8">
        <v>123</v>
      </c>
      <c r="D41" s="1">
        <v>42587</v>
      </c>
      <c r="E41" s="17">
        <v>1.05</v>
      </c>
      <c r="F41" s="2">
        <v>175000000</v>
      </c>
      <c r="G41" s="2">
        <v>133682248</v>
      </c>
      <c r="H41" s="7">
        <f t="shared" si="0"/>
        <v>0.41120340139961958</v>
      </c>
      <c r="I41" s="7">
        <f t="shared" si="1"/>
        <v>0.17917469283550005</v>
      </c>
      <c r="J41" s="2">
        <v>325100054</v>
      </c>
      <c r="K41" s="2">
        <f t="shared" si="2"/>
        <v>421000000</v>
      </c>
      <c r="L41" s="2">
        <v>746100054</v>
      </c>
      <c r="M41" s="7">
        <f t="shared" si="3"/>
        <v>3.2634288800000002</v>
      </c>
      <c r="N41" s="2">
        <f t="shared" si="4"/>
        <v>571100054</v>
      </c>
      <c r="O41" s="7">
        <f t="shared" si="5"/>
        <v>0.77220915439429927</v>
      </c>
      <c r="P41" s="2">
        <f t="shared" si="6"/>
        <v>183750000</v>
      </c>
      <c r="Q41" s="2">
        <f t="shared" si="7"/>
        <v>140366360.40000001</v>
      </c>
      <c r="R41" s="2">
        <f t="shared" si="8"/>
        <v>341355056.69999999</v>
      </c>
      <c r="S41" s="2">
        <f t="shared" si="9"/>
        <v>442050000</v>
      </c>
      <c r="T41" s="2">
        <f t="shared" si="10"/>
        <v>783405056.70000005</v>
      </c>
      <c r="U41" s="2">
        <f t="shared" si="11"/>
        <v>599655056.70000005</v>
      </c>
      <c r="V41" s="2">
        <f>$E41*'International ex US'!D41</f>
        <v>27324054.450000003</v>
      </c>
      <c r="W41" s="2">
        <f>$E41*'International ex US'!N41</f>
        <v>0</v>
      </c>
      <c r="X41" s="2">
        <v>6825000</v>
      </c>
      <c r="Y41" s="2">
        <v>0</v>
      </c>
      <c r="Z41" s="2">
        <v>7665000</v>
      </c>
      <c r="AA41" s="2">
        <v>16388098.65</v>
      </c>
      <c r="AB41" s="2">
        <v>0</v>
      </c>
      <c r="AC41" s="2">
        <v>4077740.1</v>
      </c>
      <c r="AD41" s="2">
        <v>0</v>
      </c>
      <c r="AE41" s="2">
        <v>25302735.150000002</v>
      </c>
      <c r="AF41" s="2">
        <v>5460000</v>
      </c>
      <c r="AG41" s="2">
        <v>14804779.5</v>
      </c>
      <c r="AH41" s="2">
        <v>9975000</v>
      </c>
      <c r="AI41" s="2">
        <v>3010872.9</v>
      </c>
      <c r="AJ41" s="2">
        <v>46202537.850000001</v>
      </c>
      <c r="AK41" s="2">
        <v>0</v>
      </c>
    </row>
    <row r="42" spans="1:37" x14ac:dyDescent="0.2">
      <c r="A42" t="s">
        <v>8</v>
      </c>
      <c r="B42" t="s">
        <v>25</v>
      </c>
      <c r="C42" s="8">
        <v>143</v>
      </c>
      <c r="D42" s="1">
        <v>41033</v>
      </c>
      <c r="E42" s="17">
        <v>1.1000000000000001</v>
      </c>
      <c r="F42" s="2">
        <v>225000000</v>
      </c>
      <c r="G42" s="2">
        <v>207438708</v>
      </c>
      <c r="H42" s="7">
        <f t="shared" si="0"/>
        <v>0.33281808940860369</v>
      </c>
      <c r="I42" s="7">
        <f t="shared" si="1"/>
        <v>0.13651957896344097</v>
      </c>
      <c r="J42" s="2">
        <v>623279547</v>
      </c>
      <c r="K42" s="2">
        <f t="shared" si="2"/>
        <v>896200000</v>
      </c>
      <c r="L42" s="2">
        <v>1519479547</v>
      </c>
      <c r="M42" s="7">
        <f t="shared" si="3"/>
        <v>5.7532424311111114</v>
      </c>
      <c r="N42" s="2">
        <f t="shared" si="4"/>
        <v>1294479547</v>
      </c>
      <c r="O42" s="7">
        <f t="shared" si="5"/>
        <v>0.6954692557464851</v>
      </c>
      <c r="P42" s="2">
        <f t="shared" si="6"/>
        <v>247500000.00000003</v>
      </c>
      <c r="Q42" s="2">
        <f t="shared" si="7"/>
        <v>228182578.80000001</v>
      </c>
      <c r="R42" s="2">
        <f t="shared" si="8"/>
        <v>685607501.70000005</v>
      </c>
      <c r="S42" s="2">
        <f t="shared" si="9"/>
        <v>985820000.00000012</v>
      </c>
      <c r="T42" s="2">
        <f t="shared" si="10"/>
        <v>1671427501.7</v>
      </c>
      <c r="U42" s="2">
        <f t="shared" si="11"/>
        <v>1423927501.7</v>
      </c>
      <c r="V42" s="2">
        <f>$E42*'International ex US'!D42</f>
        <v>60031562.800000004</v>
      </c>
      <c r="W42" s="2">
        <f>$E42*'International ex US'!N42</f>
        <v>91366000</v>
      </c>
      <c r="X42" s="2">
        <v>13716124.4</v>
      </c>
      <c r="Y42" s="2">
        <v>13877667.100000001</v>
      </c>
      <c r="Z42" s="2">
        <v>13144902.100000001</v>
      </c>
      <c r="AA42" s="2">
        <v>49781608.800000004</v>
      </c>
      <c r="AB42" s="2">
        <v>12062176.500000002</v>
      </c>
      <c r="AC42" s="2">
        <v>7772663.8000000007</v>
      </c>
      <c r="AD42" s="2">
        <v>15821291.200000001</v>
      </c>
      <c r="AE42" s="2">
        <v>46751474.000000007</v>
      </c>
      <c r="AF42" s="2">
        <v>12289478.300000001</v>
      </c>
      <c r="AG42" s="2">
        <v>55752237.200000003</v>
      </c>
      <c r="AH42" s="2">
        <v>22103408.800000001</v>
      </c>
      <c r="AI42" s="2">
        <v>8726358.3000000007</v>
      </c>
      <c r="AJ42" s="2">
        <v>88619388</v>
      </c>
      <c r="AK42" s="2">
        <v>2461940.8000000003</v>
      </c>
    </row>
    <row r="43" spans="1:37" x14ac:dyDescent="0.2">
      <c r="A43" t="s">
        <v>150</v>
      </c>
      <c r="B43" t="s">
        <v>147</v>
      </c>
      <c r="C43" s="8">
        <v>152</v>
      </c>
      <c r="D43" s="1">
        <v>39647</v>
      </c>
      <c r="E43" s="17">
        <v>1.17</v>
      </c>
      <c r="F43" s="2">
        <v>185000000</v>
      </c>
      <c r="G43" s="2">
        <v>158411483</v>
      </c>
      <c r="H43" s="7">
        <f t="shared" si="0"/>
        <v>0.29701483405429768</v>
      </c>
      <c r="I43" s="7">
        <f t="shared" si="1"/>
        <v>0.15815517387841951</v>
      </c>
      <c r="J43" s="2">
        <v>533345358</v>
      </c>
      <c r="K43" s="2">
        <f t="shared" si="2"/>
        <v>468275260</v>
      </c>
      <c r="L43" s="2">
        <v>1001620618</v>
      </c>
      <c r="M43" s="7">
        <f t="shared" si="3"/>
        <v>4.4141655027027031</v>
      </c>
      <c r="N43" s="2">
        <f t="shared" si="4"/>
        <v>816620618</v>
      </c>
      <c r="O43" s="7">
        <f t="shared" si="5"/>
        <v>1.1389569416927985</v>
      </c>
      <c r="P43" s="2">
        <f t="shared" si="6"/>
        <v>216450000</v>
      </c>
      <c r="Q43" s="2">
        <f t="shared" si="7"/>
        <v>185341435.10999998</v>
      </c>
      <c r="R43" s="2">
        <f t="shared" si="8"/>
        <v>624014068.86000001</v>
      </c>
      <c r="S43" s="2">
        <f t="shared" si="9"/>
        <v>547882054.19999993</v>
      </c>
      <c r="T43" s="2">
        <f t="shared" si="10"/>
        <v>1171896123.0599999</v>
      </c>
      <c r="U43" s="2">
        <f t="shared" si="11"/>
        <v>955446123.05999994</v>
      </c>
      <c r="V43" s="2">
        <f>$E43*'International ex US'!D43</f>
        <v>46659601.169999994</v>
      </c>
      <c r="W43" s="2">
        <f>$E43*'International ex US'!N43</f>
        <v>0</v>
      </c>
      <c r="X43" s="2">
        <v>8833243.7699999996</v>
      </c>
      <c r="Y43" s="2">
        <v>4271189.13</v>
      </c>
      <c r="Z43" s="2">
        <v>3257666.0999999996</v>
      </c>
      <c r="AA43" s="2">
        <v>17052573.329999998</v>
      </c>
      <c r="AB43" s="2">
        <v>3115456.11</v>
      </c>
      <c r="AC43" s="2">
        <v>5410197</v>
      </c>
      <c r="AD43" s="2">
        <v>3822986.6999999997</v>
      </c>
      <c r="AE43" s="2">
        <v>10049190.84</v>
      </c>
      <c r="AF43" s="2">
        <v>4255410.51</v>
      </c>
      <c r="AG43" s="2">
        <v>28797236.909999996</v>
      </c>
      <c r="AH43" s="2">
        <v>7896781.6199999992</v>
      </c>
      <c r="AI43" s="2">
        <v>3081180.96</v>
      </c>
      <c r="AJ43" s="2">
        <v>104207222.33999999</v>
      </c>
      <c r="AK43" s="2">
        <v>0</v>
      </c>
    </row>
    <row r="44" spans="1:37" x14ac:dyDescent="0.2">
      <c r="A44" t="s">
        <v>4</v>
      </c>
      <c r="B44" t="s">
        <v>25</v>
      </c>
      <c r="C44" s="8">
        <v>112</v>
      </c>
      <c r="D44" s="1">
        <v>39612</v>
      </c>
      <c r="E44" s="17">
        <v>1.17</v>
      </c>
      <c r="F44" s="2">
        <v>137500000</v>
      </c>
      <c r="G44" s="2">
        <v>55414050</v>
      </c>
      <c r="H44" s="7">
        <f t="shared" si="0"/>
        <v>0.41106237630409947</v>
      </c>
      <c r="I44" s="7">
        <f t="shared" si="1"/>
        <v>0.20865777305288169</v>
      </c>
      <c r="J44" s="2">
        <v>134806913</v>
      </c>
      <c r="K44" s="2">
        <f t="shared" si="2"/>
        <v>130766946</v>
      </c>
      <c r="L44" s="2">
        <v>265573859</v>
      </c>
      <c r="M44" s="7">
        <f t="shared" si="3"/>
        <v>0.93144624727272729</v>
      </c>
      <c r="N44" s="2">
        <f t="shared" si="4"/>
        <v>128073859</v>
      </c>
      <c r="O44" s="7">
        <f t="shared" si="5"/>
        <v>1.0308944050738937</v>
      </c>
      <c r="P44" s="2">
        <f t="shared" si="6"/>
        <v>160875000</v>
      </c>
      <c r="Q44" s="2">
        <f t="shared" si="7"/>
        <v>64834438.499999993</v>
      </c>
      <c r="R44" s="2">
        <f t="shared" si="8"/>
        <v>157724088.20999998</v>
      </c>
      <c r="S44" s="2">
        <f t="shared" si="9"/>
        <v>152997326.81999999</v>
      </c>
      <c r="T44" s="2">
        <f t="shared" si="10"/>
        <v>310721415.02999997</v>
      </c>
      <c r="U44" s="2">
        <f t="shared" si="11"/>
        <v>149846415.03</v>
      </c>
      <c r="V44" s="2">
        <f>$E44*'International ex US'!D44</f>
        <v>5267965.9499999993</v>
      </c>
      <c r="W44" s="2">
        <f>$E44*'International ex US'!N44</f>
        <v>10447676.459999999</v>
      </c>
      <c r="X44" s="2">
        <v>1857324.69</v>
      </c>
      <c r="Y44" s="2">
        <v>3670838.73</v>
      </c>
      <c r="Z44" s="2">
        <v>1752974.73</v>
      </c>
      <c r="AA44" s="2">
        <v>1979683.2899999998</v>
      </c>
      <c r="AB44" s="2">
        <v>2672327.9699999997</v>
      </c>
      <c r="AC44" s="2">
        <v>1022085.09</v>
      </c>
      <c r="AD44" s="2">
        <v>2425928.31</v>
      </c>
      <c r="AE44" s="2">
        <v>7459546.7699999996</v>
      </c>
      <c r="AF44" s="2">
        <v>2136325.23</v>
      </c>
      <c r="AG44" s="2">
        <v>7469038.9799999995</v>
      </c>
      <c r="AH44" s="2">
        <v>2264563.08</v>
      </c>
      <c r="AI44" s="2">
        <v>1378009.6199999999</v>
      </c>
      <c r="AJ44" s="2">
        <v>18985637.969999999</v>
      </c>
      <c r="AK44" s="2">
        <v>0</v>
      </c>
    </row>
    <row r="45" spans="1:37" x14ac:dyDescent="0.2">
      <c r="A45" t="s">
        <v>6</v>
      </c>
      <c r="B45" t="s">
        <v>25</v>
      </c>
      <c r="C45" s="8">
        <v>113</v>
      </c>
      <c r="D45" s="1">
        <v>40669</v>
      </c>
      <c r="E45" s="17">
        <v>1.1200000000000001</v>
      </c>
      <c r="F45" s="2">
        <v>150000000</v>
      </c>
      <c r="G45" s="2">
        <v>65723338</v>
      </c>
      <c r="H45" s="7">
        <f t="shared" si="0"/>
        <v>0.36305093882900163</v>
      </c>
      <c r="I45" s="7">
        <f t="shared" si="1"/>
        <v>0.14627074241125862</v>
      </c>
      <c r="J45" s="2">
        <v>181030624</v>
      </c>
      <c r="K45" s="2">
        <f t="shared" si="2"/>
        <v>268295994</v>
      </c>
      <c r="L45" s="2">
        <v>449326618</v>
      </c>
      <c r="M45" s="7">
        <f t="shared" si="3"/>
        <v>1.9955107866666666</v>
      </c>
      <c r="N45" s="2">
        <f t="shared" si="4"/>
        <v>299326618</v>
      </c>
      <c r="O45" s="7">
        <f t="shared" si="5"/>
        <v>0.67474218045909395</v>
      </c>
      <c r="P45" s="2">
        <f t="shared" si="6"/>
        <v>168000000.00000003</v>
      </c>
      <c r="Q45" s="2">
        <f t="shared" si="7"/>
        <v>73610138.560000002</v>
      </c>
      <c r="R45" s="2">
        <f t="shared" si="8"/>
        <v>202754298.88000003</v>
      </c>
      <c r="S45" s="2">
        <f t="shared" si="9"/>
        <v>300491513.28000003</v>
      </c>
      <c r="T45" s="2">
        <f t="shared" si="10"/>
        <v>503245812.16000003</v>
      </c>
      <c r="U45" s="2">
        <f t="shared" si="11"/>
        <v>335245812.16000003</v>
      </c>
      <c r="V45" s="2">
        <f>$E45*'International ex US'!D45</f>
        <v>22551623.360000003</v>
      </c>
      <c r="W45" s="2">
        <f>$E45*'International ex US'!N45</f>
        <v>0</v>
      </c>
      <c r="X45" s="2">
        <v>2789354.4000000004</v>
      </c>
      <c r="Y45" s="2">
        <v>1121585.9200000002</v>
      </c>
      <c r="Z45" s="2">
        <v>305845.12000000005</v>
      </c>
      <c r="AA45" s="2">
        <v>6425928.3200000003</v>
      </c>
      <c r="AB45" s="2">
        <v>4178269.7600000002</v>
      </c>
      <c r="AC45" s="2">
        <v>2128071.6800000002</v>
      </c>
      <c r="AD45" s="2">
        <v>4510693.6000000006</v>
      </c>
      <c r="AE45" s="2">
        <v>18528669.600000001</v>
      </c>
      <c r="AF45" s="2">
        <v>4760420</v>
      </c>
      <c r="AG45" s="2">
        <v>16566785.760000002</v>
      </c>
      <c r="AH45" s="2">
        <v>6530064.8000000007</v>
      </c>
      <c r="AI45" s="2">
        <v>2594472.16</v>
      </c>
      <c r="AJ45" s="2">
        <v>25224323.040000003</v>
      </c>
      <c r="AK45" s="2">
        <v>0</v>
      </c>
    </row>
    <row r="46" spans="1:37" x14ac:dyDescent="0.2">
      <c r="A46" t="s">
        <v>19</v>
      </c>
      <c r="B46" t="s">
        <v>25</v>
      </c>
      <c r="C46" s="8">
        <v>130</v>
      </c>
      <c r="D46" s="1">
        <v>43042</v>
      </c>
      <c r="E46" s="17">
        <v>1.03</v>
      </c>
      <c r="F46" s="2">
        <v>180000000</v>
      </c>
      <c r="G46" s="2">
        <v>122744989</v>
      </c>
      <c r="H46" s="7">
        <f t="shared" si="0"/>
        <v>0.38959453944092232</v>
      </c>
      <c r="I46" s="7">
        <f t="shared" si="1"/>
        <v>0.14465785318086319</v>
      </c>
      <c r="J46" s="2">
        <v>315058289</v>
      </c>
      <c r="K46" s="2">
        <f t="shared" si="2"/>
        <v>533461071</v>
      </c>
      <c r="L46" s="2">
        <v>848519360</v>
      </c>
      <c r="M46" s="7">
        <f t="shared" si="3"/>
        <v>3.7139964444444447</v>
      </c>
      <c r="N46" s="2">
        <f t="shared" si="4"/>
        <v>668519360</v>
      </c>
      <c r="O46" s="7">
        <f t="shared" si="5"/>
        <v>0.59059284009123136</v>
      </c>
      <c r="P46" s="2">
        <f t="shared" si="6"/>
        <v>185400000</v>
      </c>
      <c r="Q46" s="2">
        <f t="shared" si="7"/>
        <v>126427338.67</v>
      </c>
      <c r="R46" s="2">
        <f t="shared" si="8"/>
        <v>324510037.67000002</v>
      </c>
      <c r="S46" s="2">
        <f t="shared" si="9"/>
        <v>549464903.13</v>
      </c>
      <c r="T46" s="2">
        <f t="shared" si="10"/>
        <v>873974940.80000007</v>
      </c>
      <c r="U46" s="2">
        <f t="shared" si="11"/>
        <v>688574940.80000007</v>
      </c>
      <c r="V46" s="2">
        <f>$E46*'International ex US'!D46</f>
        <v>27807392.039999999</v>
      </c>
      <c r="W46" s="2">
        <f>$E46*'International ex US'!N46</f>
        <v>115592938.62</v>
      </c>
      <c r="X46" s="2">
        <v>7213930.4800000004</v>
      </c>
      <c r="Y46" s="2">
        <v>12172962.300000001</v>
      </c>
      <c r="Z46" s="2">
        <v>12098682.82</v>
      </c>
      <c r="AA46" s="2">
        <v>10420072.25</v>
      </c>
      <c r="AB46" s="2">
        <v>8278527.1500000004</v>
      </c>
      <c r="AC46" s="2">
        <v>5296765.7300000004</v>
      </c>
      <c r="AD46" s="2">
        <v>8597935.3000000007</v>
      </c>
      <c r="AE46" s="2">
        <v>24358074.48</v>
      </c>
      <c r="AF46" s="2">
        <v>6129104.6100000003</v>
      </c>
      <c r="AG46" s="2">
        <v>36065184.259999998</v>
      </c>
      <c r="AH46" s="2">
        <v>10724243.609999999</v>
      </c>
      <c r="AI46" s="2">
        <v>7730087.1699999999</v>
      </c>
      <c r="AJ46" s="2">
        <v>42189294.399999999</v>
      </c>
      <c r="AK46" s="2">
        <v>0</v>
      </c>
    </row>
    <row r="47" spans="1:37" x14ac:dyDescent="0.2">
      <c r="A47" t="s">
        <v>10</v>
      </c>
      <c r="B47" t="s">
        <v>25</v>
      </c>
      <c r="C47" s="8">
        <v>111</v>
      </c>
      <c r="D47" s="1">
        <v>41586</v>
      </c>
      <c r="E47" s="17">
        <v>1.08</v>
      </c>
      <c r="F47" s="2">
        <v>150000000</v>
      </c>
      <c r="G47" s="2">
        <v>85737841</v>
      </c>
      <c r="H47" s="7">
        <f t="shared" si="0"/>
        <v>0.41547272673175417</v>
      </c>
      <c r="I47" s="7">
        <f t="shared" si="1"/>
        <v>0.13300885254378994</v>
      </c>
      <c r="J47" s="2">
        <v>206362140</v>
      </c>
      <c r="K47" s="2">
        <f t="shared" si="2"/>
        <v>438240376</v>
      </c>
      <c r="L47" s="2">
        <v>644602516</v>
      </c>
      <c r="M47" s="7">
        <f t="shared" si="3"/>
        <v>3.2973501066666668</v>
      </c>
      <c r="N47" s="2">
        <f t="shared" si="4"/>
        <v>494602516</v>
      </c>
      <c r="O47" s="7">
        <f t="shared" si="5"/>
        <v>0.47088801329432961</v>
      </c>
      <c r="P47" s="2">
        <f t="shared" si="6"/>
        <v>162000000</v>
      </c>
      <c r="Q47" s="2">
        <f t="shared" si="7"/>
        <v>92596868.280000001</v>
      </c>
      <c r="R47" s="2">
        <f t="shared" si="8"/>
        <v>222871111.20000002</v>
      </c>
      <c r="S47" s="2">
        <f t="shared" si="9"/>
        <v>473299606.08000004</v>
      </c>
      <c r="T47" s="2">
        <f t="shared" si="10"/>
        <v>696170717.28000009</v>
      </c>
      <c r="U47" s="2">
        <f t="shared" si="11"/>
        <v>534170717.28000003</v>
      </c>
      <c r="V47" s="2">
        <f>$E47*'International ex US'!D47</f>
        <v>23161744.800000001</v>
      </c>
      <c r="W47" s="2">
        <f>$E47*'International ex US'!N47</f>
        <v>0</v>
      </c>
      <c r="X47" s="2">
        <v>5109352.5600000005</v>
      </c>
      <c r="Y47" s="2">
        <v>3886632.72</v>
      </c>
      <c r="Z47" s="2">
        <v>7995096.3600000003</v>
      </c>
      <c r="AA47" s="2">
        <v>418764.60000000003</v>
      </c>
      <c r="AB47" s="2">
        <v>9517711.6799999997</v>
      </c>
      <c r="AC47" s="2">
        <v>3051146.8800000004</v>
      </c>
      <c r="AD47" s="2">
        <v>8590395.6000000015</v>
      </c>
      <c r="AE47" s="2">
        <v>38590711.200000003</v>
      </c>
      <c r="AF47" s="2">
        <v>6804037.8000000007</v>
      </c>
      <c r="AG47" s="2">
        <v>22803750.720000003</v>
      </c>
      <c r="AH47" s="2">
        <v>11220645.960000001</v>
      </c>
      <c r="AI47" s="2">
        <v>4917171.96</v>
      </c>
      <c r="AJ47" s="2">
        <v>34331320.800000004</v>
      </c>
      <c r="AK47" s="2">
        <v>2175496.92</v>
      </c>
    </row>
    <row r="48" spans="1:37" x14ac:dyDescent="0.2">
      <c r="A48" t="s">
        <v>148</v>
      </c>
      <c r="B48" t="s">
        <v>147</v>
      </c>
      <c r="C48" s="8">
        <v>194</v>
      </c>
      <c r="D48" s="1">
        <v>35783</v>
      </c>
      <c r="E48" s="17">
        <v>1.57</v>
      </c>
      <c r="F48" s="2">
        <v>200000000</v>
      </c>
      <c r="G48" s="5">
        <v>28638131</v>
      </c>
      <c r="H48" s="7">
        <f t="shared" si="0"/>
        <v>4.3432964845284291E-2</v>
      </c>
      <c r="I48" s="7">
        <f t="shared" si="1"/>
        <v>1.2968943993168724E-2</v>
      </c>
      <c r="J48" s="5">
        <v>659363944</v>
      </c>
      <c r="K48" s="2">
        <f t="shared" si="2"/>
        <v>1548844451</v>
      </c>
      <c r="L48" s="5">
        <v>2208208395</v>
      </c>
      <c r="M48" s="7">
        <f t="shared" si="3"/>
        <v>10.041041975000001</v>
      </c>
      <c r="N48" s="2">
        <f t="shared" si="4"/>
        <v>2008208395</v>
      </c>
      <c r="O48" s="7">
        <f t="shared" si="5"/>
        <v>0.42571346888597272</v>
      </c>
      <c r="P48" s="2">
        <f t="shared" si="6"/>
        <v>314000000</v>
      </c>
      <c r="Q48" s="2">
        <f t="shared" si="7"/>
        <v>44961865.670000002</v>
      </c>
      <c r="R48" s="2">
        <f t="shared" si="8"/>
        <v>1035201392.08</v>
      </c>
      <c r="S48" s="2">
        <f t="shared" si="9"/>
        <v>2431685788.0700002</v>
      </c>
      <c r="T48" s="2">
        <f t="shared" si="10"/>
        <v>3466887180.1500001</v>
      </c>
      <c r="U48" s="2">
        <f t="shared" si="11"/>
        <v>3152887180.1500001</v>
      </c>
      <c r="V48" s="2">
        <f>$E48*'International ex US'!D48</f>
        <v>61060419.590000004</v>
      </c>
      <c r="W48" s="2">
        <f>$E48*'International ex US'!N48</f>
        <v>68968005.620000005</v>
      </c>
      <c r="X48" s="2">
        <v>23805718.460000001</v>
      </c>
      <c r="Y48" s="2">
        <v>20017372.830000002</v>
      </c>
      <c r="Z48" s="2">
        <v>4693152.33</v>
      </c>
      <c r="AA48" s="2">
        <v>316181621.75999999</v>
      </c>
      <c r="AB48" s="2">
        <v>4340630.8100000005</v>
      </c>
      <c r="AC48" s="2">
        <v>11930505.360000001</v>
      </c>
      <c r="AD48" s="2">
        <v>7601012.1299999999</v>
      </c>
      <c r="AE48" s="2">
        <v>21663302.740000002</v>
      </c>
      <c r="AF48" s="2">
        <v>6533600.5300000003</v>
      </c>
      <c r="AG48" s="2">
        <v>7221679.7200000007</v>
      </c>
      <c r="AH48" s="2">
        <v>38644735.170000002</v>
      </c>
      <c r="AI48" s="2">
        <v>7509964.6900000004</v>
      </c>
      <c r="AJ48" s="2">
        <v>179080037.26000002</v>
      </c>
      <c r="AK48" s="2">
        <v>0</v>
      </c>
    </row>
    <row r="49" spans="1:37" x14ac:dyDescent="0.2">
      <c r="A49" t="s">
        <v>121</v>
      </c>
      <c r="B49" t="s">
        <v>117</v>
      </c>
      <c r="C49" s="8">
        <v>141</v>
      </c>
      <c r="D49" s="1">
        <v>42888</v>
      </c>
      <c r="E49" s="17">
        <v>1.03</v>
      </c>
      <c r="F49" s="2">
        <v>150000000</v>
      </c>
      <c r="G49" s="2">
        <v>103251471</v>
      </c>
      <c r="H49" s="7">
        <f t="shared" si="0"/>
        <v>0.25026812605736476</v>
      </c>
      <c r="I49" s="7">
        <f t="shared" si="1"/>
        <v>0.12574263057176566</v>
      </c>
      <c r="J49" s="2">
        <v>412563408</v>
      </c>
      <c r="K49" s="2">
        <f t="shared" si="2"/>
        <v>408569970</v>
      </c>
      <c r="L49" s="2">
        <v>821133378</v>
      </c>
      <c r="M49" s="7">
        <f t="shared" si="3"/>
        <v>4.4742225199999996</v>
      </c>
      <c r="N49" s="2">
        <f t="shared" si="4"/>
        <v>671133378</v>
      </c>
      <c r="O49" s="7">
        <f t="shared" si="5"/>
        <v>1.0097741838442018</v>
      </c>
      <c r="P49" s="2">
        <f t="shared" si="6"/>
        <v>154500000</v>
      </c>
      <c r="Q49" s="2">
        <f t="shared" si="7"/>
        <v>106349015.13000001</v>
      </c>
      <c r="R49" s="2">
        <f t="shared" si="8"/>
        <v>424940310.24000001</v>
      </c>
      <c r="S49" s="2">
        <f t="shared" si="9"/>
        <v>420827069.10000002</v>
      </c>
      <c r="T49" s="2">
        <f t="shared" si="10"/>
        <v>845767379.34000003</v>
      </c>
      <c r="U49" s="2">
        <f t="shared" si="11"/>
        <v>691267379.34000003</v>
      </c>
      <c r="V49" s="2">
        <f>$E49*'International ex US'!D49</f>
        <v>25424230.57</v>
      </c>
      <c r="W49" s="2">
        <f>$E49*'International ex US'!N49</f>
        <v>93213876.269999996</v>
      </c>
      <c r="X49" s="2">
        <v>6695000</v>
      </c>
      <c r="Y49" s="2">
        <v>2645547.79</v>
      </c>
      <c r="Z49" s="2">
        <v>8858000</v>
      </c>
      <c r="AA49" s="2">
        <v>11615727.15</v>
      </c>
      <c r="AB49" s="2">
        <v>0</v>
      </c>
      <c r="AC49" s="2">
        <v>3740063.9</v>
      </c>
      <c r="AD49" s="2">
        <v>10918000</v>
      </c>
      <c r="AE49" s="2">
        <v>8380484.79</v>
      </c>
      <c r="AF49" s="2">
        <v>7931000</v>
      </c>
      <c r="AG49" s="2">
        <v>15965000</v>
      </c>
      <c r="AH49" s="2">
        <v>11330000</v>
      </c>
      <c r="AI49" s="2">
        <v>3550370.86</v>
      </c>
      <c r="AJ49" s="2">
        <v>30919155.940000001</v>
      </c>
      <c r="AK49" s="2">
        <v>0</v>
      </c>
    </row>
    <row r="50" spans="1:37" x14ac:dyDescent="0.2">
      <c r="C50" s="4"/>
      <c r="I50"/>
      <c r="K50" s="4"/>
      <c r="L50" s="7"/>
      <c r="M50"/>
      <c r="N50"/>
      <c r="O50"/>
    </row>
    <row r="51" spans="1:37" x14ac:dyDescent="0.2">
      <c r="C51" s="4"/>
      <c r="I51"/>
      <c r="K51"/>
      <c r="L51" s="7"/>
      <c r="M51"/>
      <c r="N51"/>
      <c r="O51"/>
    </row>
    <row r="52" spans="1:37" x14ac:dyDescent="0.2">
      <c r="C52" s="4"/>
      <c r="I52"/>
      <c r="J52"/>
      <c r="K52"/>
      <c r="L52"/>
    </row>
    <row r="53" spans="1:37" x14ac:dyDescent="0.2">
      <c r="C53" s="4"/>
      <c r="I53" s="4"/>
      <c r="J53"/>
      <c r="K53"/>
      <c r="L53"/>
    </row>
    <row r="54" spans="1:37" x14ac:dyDescent="0.2">
      <c r="C54" s="4"/>
      <c r="I54" s="4"/>
      <c r="J54"/>
      <c r="K54"/>
      <c r="L54"/>
    </row>
    <row r="55" spans="1:37" x14ac:dyDescent="0.2">
      <c r="C55" s="4"/>
      <c r="I55" s="4"/>
      <c r="J55"/>
      <c r="K55"/>
      <c r="L55"/>
    </row>
    <row r="56" spans="1:37" x14ac:dyDescent="0.2">
      <c r="C56" s="4"/>
      <c r="I56" s="4"/>
      <c r="J56"/>
      <c r="K56"/>
      <c r="L56"/>
    </row>
    <row r="57" spans="1:37" x14ac:dyDescent="0.2">
      <c r="C57" s="4"/>
      <c r="G57"/>
      <c r="J57"/>
      <c r="K57"/>
      <c r="L57"/>
    </row>
    <row r="58" spans="1:37" x14ac:dyDescent="0.2">
      <c r="G58"/>
      <c r="J58"/>
      <c r="K58"/>
      <c r="L58"/>
    </row>
    <row r="59" spans="1:37" x14ac:dyDescent="0.2">
      <c r="G59"/>
      <c r="J59"/>
      <c r="K59"/>
      <c r="L59"/>
    </row>
    <row r="60" spans="1:37" x14ac:dyDescent="0.2">
      <c r="G60"/>
      <c r="J60"/>
      <c r="K60"/>
      <c r="L60"/>
    </row>
    <row r="61" spans="1:37" x14ac:dyDescent="0.2">
      <c r="G61"/>
      <c r="J61"/>
      <c r="K61"/>
      <c r="L61"/>
    </row>
    <row r="62" spans="1:37" x14ac:dyDescent="0.2">
      <c r="G62"/>
      <c r="J62"/>
      <c r="K62"/>
      <c r="L62"/>
    </row>
    <row r="63" spans="1:37" x14ac:dyDescent="0.2">
      <c r="G63"/>
      <c r="J63"/>
      <c r="K63"/>
      <c r="L63"/>
    </row>
    <row r="64" spans="1:37" x14ac:dyDescent="0.2">
      <c r="G64"/>
      <c r="J64"/>
      <c r="K64"/>
      <c r="L64"/>
    </row>
    <row r="65" spans="7:12" x14ac:dyDescent="0.2">
      <c r="G65"/>
      <c r="J65"/>
      <c r="K65"/>
      <c r="L65"/>
    </row>
    <row r="66" spans="7:12" x14ac:dyDescent="0.2">
      <c r="G66"/>
      <c r="J66"/>
      <c r="K66"/>
      <c r="L66"/>
    </row>
    <row r="67" spans="7:12" x14ac:dyDescent="0.2">
      <c r="G67"/>
      <c r="J67"/>
      <c r="K67"/>
      <c r="L67"/>
    </row>
    <row r="68" spans="7:12" x14ac:dyDescent="0.2">
      <c r="G68"/>
      <c r="J68"/>
      <c r="K68"/>
      <c r="L68"/>
    </row>
    <row r="69" spans="7:12" x14ac:dyDescent="0.2">
      <c r="G69"/>
      <c r="J69"/>
      <c r="K69"/>
      <c r="L69"/>
    </row>
    <row r="70" spans="7:12" x14ac:dyDescent="0.2">
      <c r="G70"/>
      <c r="J70"/>
      <c r="K70"/>
      <c r="L70"/>
    </row>
    <row r="71" spans="7:12" x14ac:dyDescent="0.2">
      <c r="G71"/>
      <c r="J71"/>
      <c r="K71"/>
      <c r="L71"/>
    </row>
    <row r="72" spans="7:12" x14ac:dyDescent="0.2">
      <c r="G72"/>
      <c r="J72"/>
      <c r="K72"/>
      <c r="L72"/>
    </row>
    <row r="73" spans="7:12" x14ac:dyDescent="0.2">
      <c r="G73"/>
      <c r="J73"/>
      <c r="K73"/>
      <c r="L73"/>
    </row>
    <row r="74" spans="7:12" x14ac:dyDescent="0.2">
      <c r="G74"/>
      <c r="J74"/>
      <c r="K74"/>
      <c r="L74"/>
    </row>
    <row r="75" spans="7:12" x14ac:dyDescent="0.2">
      <c r="G75"/>
      <c r="J75"/>
      <c r="K75"/>
      <c r="L75"/>
    </row>
    <row r="76" spans="7:12" x14ac:dyDescent="0.2">
      <c r="G76"/>
      <c r="J76"/>
      <c r="K76"/>
      <c r="L76"/>
    </row>
    <row r="77" spans="7:12" x14ac:dyDescent="0.2">
      <c r="G77"/>
      <c r="J77"/>
      <c r="K77"/>
      <c r="L77"/>
    </row>
    <row r="78" spans="7:12" x14ac:dyDescent="0.2">
      <c r="G78"/>
      <c r="J78"/>
      <c r="K78"/>
      <c r="L78"/>
    </row>
    <row r="79" spans="7:12" x14ac:dyDescent="0.2">
      <c r="G79"/>
      <c r="J79"/>
      <c r="K79"/>
      <c r="L79"/>
    </row>
    <row r="80" spans="7:12" x14ac:dyDescent="0.2">
      <c r="G80"/>
      <c r="J80"/>
      <c r="K80"/>
      <c r="L80"/>
    </row>
    <row r="81" spans="6:12" x14ac:dyDescent="0.2">
      <c r="G81"/>
      <c r="J81"/>
      <c r="K81"/>
      <c r="L81"/>
    </row>
    <row r="82" spans="6:12" x14ac:dyDescent="0.2">
      <c r="G82"/>
      <c r="J82"/>
      <c r="K82"/>
      <c r="L82"/>
    </row>
    <row r="83" spans="6:12" x14ac:dyDescent="0.2">
      <c r="G83"/>
      <c r="J83"/>
      <c r="K83"/>
      <c r="L83"/>
    </row>
    <row r="84" spans="6:12" x14ac:dyDescent="0.2">
      <c r="G84"/>
      <c r="J84"/>
      <c r="K84"/>
      <c r="L84"/>
    </row>
    <row r="85" spans="6:12" x14ac:dyDescent="0.2">
      <c r="F85"/>
      <c r="G85"/>
      <c r="J85"/>
      <c r="K85"/>
      <c r="L85"/>
    </row>
    <row r="86" spans="6:12" x14ac:dyDescent="0.2">
      <c r="F86"/>
      <c r="G86"/>
      <c r="J86"/>
      <c r="K86"/>
    </row>
    <row r="87" spans="6:12" x14ac:dyDescent="0.2">
      <c r="J87"/>
      <c r="K87"/>
    </row>
  </sheetData>
  <autoFilter ref="A1:AK49" xr:uid="{1F5EEC06-6C25-624C-BADB-6CD2AA754CA2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EE57-4384-9A4F-B4B3-B85E2EF61A44}">
  <dimension ref="A1:CG49"/>
  <sheetViews>
    <sheetView workbookViewId="0">
      <pane ySplit="1" topLeftCell="A3" activePane="bottomLeft" state="frozen"/>
      <selection pane="bottomLeft" activeCell="CE41" sqref="CE41"/>
    </sheetView>
  </sheetViews>
  <sheetFormatPr baseColWidth="10" defaultRowHeight="16" x14ac:dyDescent="0.2"/>
  <cols>
    <col min="1" max="1" width="38" style="15" bestFit="1" customWidth="1"/>
    <col min="2" max="2" width="11.83203125" hidden="1" customWidth="1"/>
    <col min="3" max="3" width="8.33203125" hidden="1" customWidth="1"/>
    <col min="4" max="4" width="12.83203125" bestFit="1" customWidth="1"/>
    <col min="5" max="5" width="0" hidden="1" customWidth="1"/>
    <col min="6" max="6" width="9.33203125" hidden="1" customWidth="1"/>
    <col min="7" max="7" width="11.83203125" hidden="1" customWidth="1"/>
    <col min="8" max="8" width="0" hidden="1" customWidth="1"/>
    <col min="9" max="9" width="11.83203125" hidden="1" customWidth="1"/>
    <col min="10" max="10" width="0" hidden="1" customWidth="1"/>
    <col min="11" max="11" width="9.33203125" hidden="1" customWidth="1"/>
    <col min="12" max="12" width="14.33203125" hidden="1" customWidth="1"/>
    <col min="13" max="13" width="0" hidden="1" customWidth="1"/>
    <col min="14" max="14" width="13" bestFit="1" customWidth="1"/>
    <col min="15" max="15" width="11.83203125" hidden="1" customWidth="1"/>
    <col min="16" max="16" width="0" hidden="1" customWidth="1"/>
    <col min="17" max="17" width="8.33203125" hidden="1" customWidth="1"/>
    <col min="18" max="18" width="13.33203125" hidden="1" customWidth="1"/>
    <col min="19" max="19" width="11.83203125" hidden="1" customWidth="1"/>
    <col min="20" max="20" width="17.1640625" hidden="1" customWidth="1"/>
    <col min="21" max="21" width="10" hidden="1" customWidth="1"/>
    <col min="22" max="22" width="0" hidden="1" customWidth="1"/>
    <col min="23" max="24" width="9.33203125" hidden="1" customWidth="1"/>
    <col min="25" max="25" width="0" hidden="1" customWidth="1"/>
    <col min="26" max="26" width="11.83203125" hidden="1" customWidth="1"/>
    <col min="27" max="27" width="12.83203125" hidden="1" customWidth="1"/>
    <col min="28" max="28" width="8.33203125" hidden="1" customWidth="1"/>
    <col min="29" max="29" width="0" hidden="1" customWidth="1"/>
    <col min="30" max="30" width="12" bestFit="1" customWidth="1"/>
    <col min="31" max="31" width="0" hidden="1" customWidth="1"/>
    <col min="32" max="32" width="9.33203125" hidden="1" customWidth="1"/>
    <col min="33" max="34" width="12" bestFit="1" customWidth="1"/>
    <col min="35" max="35" width="9.33203125" hidden="1" customWidth="1"/>
    <col min="36" max="36" width="0" hidden="1" customWidth="1"/>
    <col min="37" max="37" width="11.83203125" hidden="1" customWidth="1"/>
    <col min="38" max="38" width="9.33203125" hidden="1" customWidth="1"/>
    <col min="39" max="39" width="12.83203125" bestFit="1" customWidth="1"/>
    <col min="40" max="41" width="9.33203125" hidden="1" customWidth="1"/>
    <col min="42" max="43" width="0" hidden="1" customWidth="1"/>
    <col min="44" max="45" width="9.33203125" hidden="1" customWidth="1"/>
    <col min="46" max="46" width="12" bestFit="1" customWidth="1"/>
    <col min="47" max="47" width="11.83203125" hidden="1" customWidth="1"/>
    <col min="48" max="48" width="9.33203125" hidden="1" customWidth="1"/>
    <col min="49" max="49" width="11.83203125" hidden="1" customWidth="1"/>
    <col min="50" max="50" width="12.1640625" bestFit="1" customWidth="1"/>
    <col min="51" max="52" width="0" hidden="1" customWidth="1"/>
    <col min="53" max="55" width="9.33203125" hidden="1" customWidth="1"/>
    <col min="56" max="56" width="0" hidden="1" customWidth="1"/>
    <col min="57" max="57" width="12" bestFit="1" customWidth="1"/>
    <col min="58" max="58" width="11.83203125" hidden="1" customWidth="1"/>
    <col min="59" max="61" width="0" hidden="1" customWidth="1"/>
    <col min="62" max="62" width="13" bestFit="1" customWidth="1"/>
    <col min="63" max="63" width="20.5" hidden="1" customWidth="1"/>
    <col min="64" max="64" width="12" bestFit="1" customWidth="1"/>
    <col min="65" max="65" width="0" hidden="1" customWidth="1"/>
    <col min="66" max="66" width="9.33203125" hidden="1" customWidth="1"/>
    <col min="67" max="67" width="11.1640625" hidden="1" customWidth="1"/>
    <col min="68" max="68" width="13" bestFit="1" customWidth="1"/>
    <col min="69" max="69" width="11.83203125" hidden="1" customWidth="1"/>
    <col min="70" max="70" width="9" hidden="1" customWidth="1"/>
    <col min="71" max="72" width="11.83203125" hidden="1" customWidth="1"/>
    <col min="73" max="73" width="8.33203125" hidden="1" customWidth="1"/>
    <col min="74" max="75" width="12" bestFit="1" customWidth="1"/>
    <col min="76" max="76" width="9.33203125" hidden="1" customWidth="1"/>
    <col min="77" max="78" width="0" hidden="1" customWidth="1"/>
    <col min="79" max="79" width="19" hidden="1" customWidth="1"/>
    <col min="80" max="80" width="14.6640625" bestFit="1" customWidth="1"/>
    <col min="81" max="81" width="9.33203125" hidden="1" customWidth="1"/>
    <col min="82" max="82" width="11.83203125" hidden="1" customWidth="1"/>
    <col min="83" max="83" width="11" bestFit="1" customWidth="1"/>
    <col min="84" max="84" width="23.1640625" bestFit="1" customWidth="1"/>
    <col min="85" max="85" width="17.6640625" bestFit="1" customWidth="1"/>
  </cols>
  <sheetData>
    <row r="1" spans="1:85" s="31" customFormat="1" ht="17" x14ac:dyDescent="0.2">
      <c r="A1" s="35" t="s">
        <v>0</v>
      </c>
      <c r="B1" s="36" t="s">
        <v>32</v>
      </c>
      <c r="C1" s="36" t="s">
        <v>102</v>
      </c>
      <c r="D1" s="36" t="s">
        <v>33</v>
      </c>
      <c r="E1" s="36" t="s">
        <v>34</v>
      </c>
      <c r="F1" s="36" t="s">
        <v>103</v>
      </c>
      <c r="G1" s="36" t="s">
        <v>35</v>
      </c>
      <c r="H1" s="36" t="s">
        <v>36</v>
      </c>
      <c r="I1" s="36" t="s">
        <v>37</v>
      </c>
      <c r="J1" s="36" t="s">
        <v>38</v>
      </c>
      <c r="K1" s="36" t="s">
        <v>97</v>
      </c>
      <c r="L1" s="36" t="s">
        <v>101</v>
      </c>
      <c r="M1" s="36" t="s">
        <v>39</v>
      </c>
      <c r="N1" s="36" t="s">
        <v>40</v>
      </c>
      <c r="O1" s="36" t="s">
        <v>41</v>
      </c>
      <c r="P1" s="36" t="s">
        <v>42</v>
      </c>
      <c r="Q1" s="36" t="s">
        <v>104</v>
      </c>
      <c r="R1" s="36" t="s">
        <v>43</v>
      </c>
      <c r="S1" s="36" t="s">
        <v>44</v>
      </c>
      <c r="T1" s="36" t="s">
        <v>114</v>
      </c>
      <c r="U1" s="36" t="s">
        <v>105</v>
      </c>
      <c r="V1" s="36" t="s">
        <v>45</v>
      </c>
      <c r="W1" s="36" t="s">
        <v>46</v>
      </c>
      <c r="X1" s="36" t="s">
        <v>47</v>
      </c>
      <c r="Y1" s="36" t="s">
        <v>48</v>
      </c>
      <c r="Z1" s="36" t="s">
        <v>49</v>
      </c>
      <c r="AA1" s="36" t="s">
        <v>50</v>
      </c>
      <c r="AB1" s="36" t="s">
        <v>51</v>
      </c>
      <c r="AC1" s="36" t="s">
        <v>52</v>
      </c>
      <c r="AD1" s="36" t="s">
        <v>53</v>
      </c>
      <c r="AE1" s="36" t="s">
        <v>54</v>
      </c>
      <c r="AF1" s="36" t="s">
        <v>55</v>
      </c>
      <c r="AG1" s="36" t="s">
        <v>56</v>
      </c>
      <c r="AH1" s="36" t="s">
        <v>57</v>
      </c>
      <c r="AI1" s="36" t="s">
        <v>98</v>
      </c>
      <c r="AJ1" s="36" t="s">
        <v>58</v>
      </c>
      <c r="AK1" s="36" t="s">
        <v>59</v>
      </c>
      <c r="AL1" s="36" t="s">
        <v>106</v>
      </c>
      <c r="AM1" s="36" t="s">
        <v>60</v>
      </c>
      <c r="AN1" s="36" t="s">
        <v>96</v>
      </c>
      <c r="AO1" s="36" t="s">
        <v>61</v>
      </c>
      <c r="AP1" s="36" t="s">
        <v>107</v>
      </c>
      <c r="AQ1" s="36" t="s">
        <v>62</v>
      </c>
      <c r="AR1" s="36" t="s">
        <v>63</v>
      </c>
      <c r="AS1" s="36" t="s">
        <v>64</v>
      </c>
      <c r="AT1" s="36" t="s">
        <v>65</v>
      </c>
      <c r="AU1" s="36" t="s">
        <v>66</v>
      </c>
      <c r="AV1" s="36" t="s">
        <v>99</v>
      </c>
      <c r="AW1" s="36" t="s">
        <v>67</v>
      </c>
      <c r="AX1" s="36" t="s">
        <v>68</v>
      </c>
      <c r="AY1" s="36" t="s">
        <v>69</v>
      </c>
      <c r="AZ1" s="36" t="s">
        <v>70</v>
      </c>
      <c r="BA1" s="36" t="s">
        <v>108</v>
      </c>
      <c r="BB1" s="36" t="s">
        <v>109</v>
      </c>
      <c r="BC1" s="36" t="s">
        <v>110</v>
      </c>
      <c r="BD1" s="36" t="s">
        <v>71</v>
      </c>
      <c r="BE1" s="36" t="s">
        <v>72</v>
      </c>
      <c r="BF1" s="36" t="s">
        <v>73</v>
      </c>
      <c r="BG1" s="36" t="s">
        <v>74</v>
      </c>
      <c r="BH1" s="36" t="s">
        <v>111</v>
      </c>
      <c r="BI1" s="36" t="s">
        <v>75</v>
      </c>
      <c r="BJ1" s="36" t="s">
        <v>76</v>
      </c>
      <c r="BK1" s="36" t="s">
        <v>77</v>
      </c>
      <c r="BL1" s="36" t="s">
        <v>78</v>
      </c>
      <c r="BM1" s="36" t="s">
        <v>79</v>
      </c>
      <c r="BN1" s="36" t="s">
        <v>80</v>
      </c>
      <c r="BO1" s="36" t="s">
        <v>81</v>
      </c>
      <c r="BP1" s="36" t="s">
        <v>82</v>
      </c>
      <c r="BQ1" s="36" t="s">
        <v>83</v>
      </c>
      <c r="BR1" s="36" t="s">
        <v>112</v>
      </c>
      <c r="BS1" s="36" t="s">
        <v>84</v>
      </c>
      <c r="BT1" s="36" t="s">
        <v>95</v>
      </c>
      <c r="BU1" s="36" t="s">
        <v>113</v>
      </c>
      <c r="BV1" s="36" t="s">
        <v>85</v>
      </c>
      <c r="BW1" s="36" t="s">
        <v>86</v>
      </c>
      <c r="BX1" s="36" t="s">
        <v>100</v>
      </c>
      <c r="BY1" s="36" t="s">
        <v>87</v>
      </c>
      <c r="BZ1" s="36" t="s">
        <v>88</v>
      </c>
      <c r="CA1" s="36" t="s">
        <v>89</v>
      </c>
      <c r="CB1" s="36" t="s">
        <v>90</v>
      </c>
      <c r="CC1" s="36" t="s">
        <v>91</v>
      </c>
      <c r="CD1" s="36" t="s">
        <v>92</v>
      </c>
      <c r="CE1" s="36" t="s">
        <v>93</v>
      </c>
      <c r="CF1" s="36" t="s">
        <v>207</v>
      </c>
      <c r="CG1" s="37" t="s">
        <v>94</v>
      </c>
    </row>
    <row r="2" spans="1:85" x14ac:dyDescent="0.2">
      <c r="A2" s="32" t="s">
        <v>21</v>
      </c>
      <c r="B2" s="32">
        <v>2250722</v>
      </c>
      <c r="C2" s="32"/>
      <c r="D2" s="32">
        <v>14696024</v>
      </c>
      <c r="E2" s="32"/>
      <c r="F2" s="32"/>
      <c r="G2" s="32"/>
      <c r="H2" s="32"/>
      <c r="I2" s="32">
        <v>13000000</v>
      </c>
      <c r="J2" s="32">
        <v>223366</v>
      </c>
      <c r="K2" s="32"/>
      <c r="L2" s="32"/>
      <c r="M2" s="32"/>
      <c r="N2" s="32">
        <v>121203074</v>
      </c>
      <c r="O2" s="32"/>
      <c r="P2" s="32"/>
      <c r="Q2" s="32"/>
      <c r="R2" s="32">
        <v>1217484</v>
      </c>
      <c r="S2" s="32"/>
      <c r="T2" s="32"/>
      <c r="U2" s="32"/>
      <c r="V2" s="32"/>
      <c r="W2" s="32"/>
      <c r="X2" s="32"/>
      <c r="Y2" s="32"/>
      <c r="Z2" s="32">
        <v>14700000</v>
      </c>
      <c r="AA2" s="32">
        <v>8997588</v>
      </c>
      <c r="AB2" s="32"/>
      <c r="AC2" s="32"/>
      <c r="AD2" s="32">
        <v>7663339</v>
      </c>
      <c r="AE2" s="32"/>
      <c r="AF2" s="32"/>
      <c r="AG2" s="32">
        <v>6399126</v>
      </c>
      <c r="AH2" s="32">
        <v>10005439</v>
      </c>
      <c r="AI2" s="32"/>
      <c r="AJ2" s="32"/>
      <c r="AK2" s="32">
        <v>5503854</v>
      </c>
      <c r="AL2" s="32"/>
      <c r="AM2" s="32">
        <v>10649067</v>
      </c>
      <c r="AN2" s="32"/>
      <c r="AO2" s="32"/>
      <c r="AP2" s="32"/>
      <c r="AQ2" s="32"/>
      <c r="AR2" s="32"/>
      <c r="AS2" s="32">
        <v>92657</v>
      </c>
      <c r="AT2" s="32">
        <v>5709793</v>
      </c>
      <c r="AU2" s="32">
        <v>15000000</v>
      </c>
      <c r="AV2" s="32"/>
      <c r="AW2" s="32">
        <v>2624601</v>
      </c>
      <c r="AX2" s="32">
        <v>1977278</v>
      </c>
      <c r="AY2" s="32"/>
      <c r="AZ2" s="32"/>
      <c r="BA2" s="32"/>
      <c r="BB2" s="32"/>
      <c r="BC2" s="32"/>
      <c r="BD2" s="32"/>
      <c r="BE2" s="32">
        <v>5818634</v>
      </c>
      <c r="BF2" s="32">
        <v>2354396</v>
      </c>
      <c r="BG2" s="32">
        <v>869770</v>
      </c>
      <c r="BH2" s="32"/>
      <c r="BI2" s="32"/>
      <c r="BJ2" s="32">
        <v>13021608</v>
      </c>
      <c r="BK2" s="32"/>
      <c r="BL2" s="32">
        <v>4086749</v>
      </c>
      <c r="BM2" s="32">
        <v>347546</v>
      </c>
      <c r="BN2" s="32"/>
      <c r="BO2" s="32"/>
      <c r="BP2" s="32">
        <v>42384003</v>
      </c>
      <c r="BQ2" s="32">
        <v>6838891</v>
      </c>
      <c r="BR2" s="32"/>
      <c r="BS2" s="32"/>
      <c r="BT2" s="32"/>
      <c r="BU2" s="32"/>
      <c r="BV2" s="32">
        <v>9711643</v>
      </c>
      <c r="BW2" s="32">
        <v>5200914</v>
      </c>
      <c r="BX2" s="32"/>
      <c r="BY2" s="32">
        <v>1099227</v>
      </c>
      <c r="BZ2" s="32"/>
      <c r="CA2" s="32"/>
      <c r="CB2" s="32">
        <v>22832500</v>
      </c>
      <c r="CC2" s="32"/>
      <c r="CD2" s="32"/>
      <c r="CE2" s="32"/>
      <c r="CF2" s="32">
        <f t="shared" ref="CF2:CF49" si="0">SUM(B2:CE2)</f>
        <v>356479293</v>
      </c>
      <c r="CG2" s="32">
        <f>Overview!K2-CF2</f>
        <v>38720707</v>
      </c>
    </row>
    <row r="3" spans="1:85" x14ac:dyDescent="0.2">
      <c r="A3" s="32" t="s">
        <v>14</v>
      </c>
      <c r="B3" s="32">
        <v>4126139</v>
      </c>
      <c r="C3" s="32"/>
      <c r="D3" s="32">
        <v>10901077</v>
      </c>
      <c r="E3" s="32">
        <v>795138</v>
      </c>
      <c r="F3" s="32"/>
      <c r="G3" s="32">
        <v>1239587</v>
      </c>
      <c r="H3" s="32">
        <v>514422</v>
      </c>
      <c r="I3" s="32">
        <v>12431089</v>
      </c>
      <c r="J3" s="32">
        <v>183235</v>
      </c>
      <c r="K3" s="32"/>
      <c r="L3" s="32">
        <v>1864045</v>
      </c>
      <c r="M3" s="32">
        <v>1245889</v>
      </c>
      <c r="N3" s="32">
        <v>105370038</v>
      </c>
      <c r="O3" s="32">
        <v>1839499</v>
      </c>
      <c r="P3" s="32">
        <v>164332</v>
      </c>
      <c r="Q3" s="32"/>
      <c r="R3" s="32">
        <v>575963</v>
      </c>
      <c r="S3" s="32"/>
      <c r="T3" s="32"/>
      <c r="U3" s="32"/>
      <c r="V3" s="32">
        <v>1354260</v>
      </c>
      <c r="W3" s="32"/>
      <c r="X3" s="32">
        <v>111022</v>
      </c>
      <c r="Y3" s="32">
        <v>580413</v>
      </c>
      <c r="Z3" s="32">
        <v>12674429</v>
      </c>
      <c r="AA3" s="32">
        <v>5917308</v>
      </c>
      <c r="AB3" s="32"/>
      <c r="AC3" s="32">
        <v>352908</v>
      </c>
      <c r="AD3" s="32">
        <v>6992049</v>
      </c>
      <c r="AE3" s="32">
        <v>596890</v>
      </c>
      <c r="AF3" s="32"/>
      <c r="AG3" s="32">
        <v>1649781</v>
      </c>
      <c r="AH3" s="32">
        <v>8386902</v>
      </c>
      <c r="AI3" s="32"/>
      <c r="AJ3" s="32">
        <v>1336388</v>
      </c>
      <c r="AK3" s="32">
        <v>5282649</v>
      </c>
      <c r="AL3" s="32"/>
      <c r="AM3" s="32">
        <v>9670913</v>
      </c>
      <c r="AN3" s="32"/>
      <c r="AO3" s="32">
        <v>118522</v>
      </c>
      <c r="AP3" s="32"/>
      <c r="AQ3" s="32">
        <v>35018</v>
      </c>
      <c r="AR3" s="32">
        <v>301921</v>
      </c>
      <c r="AS3" s="32">
        <v>59927</v>
      </c>
      <c r="AT3" s="32">
        <v>6747317</v>
      </c>
      <c r="AU3" s="32">
        <v>14676934</v>
      </c>
      <c r="AV3" s="32"/>
      <c r="AW3" s="32">
        <v>63458</v>
      </c>
      <c r="AX3" s="38">
        <v>1799389</v>
      </c>
      <c r="AY3" s="32">
        <v>1836158</v>
      </c>
      <c r="AZ3" s="32">
        <v>1361334</v>
      </c>
      <c r="BA3" s="32"/>
      <c r="BB3" s="32"/>
      <c r="BC3" s="32"/>
      <c r="BD3" s="32">
        <v>2883625</v>
      </c>
      <c r="BE3" s="38">
        <v>5243134</v>
      </c>
      <c r="BF3" s="15"/>
      <c r="BG3" s="32">
        <v>779747</v>
      </c>
      <c r="BH3" s="32"/>
      <c r="BI3" s="32">
        <v>576356</v>
      </c>
      <c r="BJ3" s="32">
        <v>11654305</v>
      </c>
      <c r="BK3" s="32">
        <v>66153</v>
      </c>
      <c r="BL3" s="32">
        <v>4558863</v>
      </c>
      <c r="BM3" s="32">
        <v>121879</v>
      </c>
      <c r="BN3" s="32">
        <v>32600</v>
      </c>
      <c r="BO3" s="32">
        <v>882627</v>
      </c>
      <c r="BP3" s="32">
        <v>21126699</v>
      </c>
      <c r="BQ3" s="32">
        <v>4146996</v>
      </c>
      <c r="BR3" s="32"/>
      <c r="BS3" s="32">
        <v>2138295</v>
      </c>
      <c r="BT3" s="32"/>
      <c r="BU3" s="32"/>
      <c r="BV3" s="34">
        <v>11100000</v>
      </c>
      <c r="BW3" s="34">
        <v>3341724</v>
      </c>
      <c r="BX3" s="32"/>
      <c r="BY3" s="32">
        <v>1757856</v>
      </c>
      <c r="BZ3" s="32">
        <v>841322</v>
      </c>
      <c r="CA3" s="32">
        <v>2376388</v>
      </c>
      <c r="CB3" s="32">
        <v>25208866</v>
      </c>
      <c r="CC3" s="32">
        <v>95390</v>
      </c>
      <c r="CD3" s="32">
        <v>6714979</v>
      </c>
      <c r="CE3" s="32">
        <v>2055135</v>
      </c>
      <c r="CF3" s="32">
        <f t="shared" si="0"/>
        <v>330859282</v>
      </c>
      <c r="CG3" s="32">
        <f>Overview!K3-CF3</f>
        <v>5798641</v>
      </c>
    </row>
    <row r="4" spans="1:85" x14ac:dyDescent="0.2">
      <c r="A4" s="32" t="s">
        <v>151</v>
      </c>
      <c r="B4" s="32">
        <v>1851813</v>
      </c>
      <c r="C4" s="32"/>
      <c r="D4" s="34">
        <v>105779507</v>
      </c>
      <c r="E4" s="32"/>
      <c r="F4" s="32"/>
      <c r="G4" s="32"/>
      <c r="H4" s="32"/>
      <c r="I4" s="32"/>
      <c r="J4" s="32"/>
      <c r="K4" s="32"/>
      <c r="L4" s="32"/>
      <c r="M4" s="32"/>
      <c r="N4" s="34">
        <v>204129854</v>
      </c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4">
        <v>22923033</v>
      </c>
      <c r="AE4" s="15"/>
      <c r="AF4" s="32"/>
      <c r="AG4" s="34">
        <v>24216860</v>
      </c>
      <c r="AH4" s="34">
        <v>6053656</v>
      </c>
      <c r="AI4" s="32"/>
      <c r="AJ4" s="32"/>
      <c r="AK4" s="32"/>
      <c r="AL4" s="32"/>
      <c r="AM4" s="34">
        <v>171990531</v>
      </c>
      <c r="AN4" s="32"/>
      <c r="AO4" s="32"/>
      <c r="AP4" s="32"/>
      <c r="AQ4" s="32"/>
      <c r="AR4" s="32"/>
      <c r="AS4" s="32"/>
      <c r="AT4" s="34">
        <v>7706512</v>
      </c>
      <c r="AU4" s="15"/>
      <c r="AV4" s="32"/>
      <c r="AW4" s="32"/>
      <c r="AX4" s="34">
        <v>12587471</v>
      </c>
      <c r="AY4" s="32"/>
      <c r="AZ4" s="32"/>
      <c r="BA4" s="32"/>
      <c r="BB4" s="32"/>
      <c r="BC4" s="32"/>
      <c r="BD4" s="32"/>
      <c r="BE4" s="34">
        <v>5881594</v>
      </c>
      <c r="BF4" s="32"/>
      <c r="BG4" s="32"/>
      <c r="BH4" s="32"/>
      <c r="BI4" s="32"/>
      <c r="BJ4" s="32">
        <v>120511814</v>
      </c>
      <c r="BK4" s="32"/>
      <c r="BL4" s="34">
        <v>8112994</v>
      </c>
      <c r="BM4" s="32"/>
      <c r="BN4" s="32"/>
      <c r="BO4" s="32"/>
      <c r="BP4" s="32">
        <v>112179361</v>
      </c>
      <c r="BQ4" s="32"/>
      <c r="BR4" s="32"/>
      <c r="BS4" s="32"/>
      <c r="BT4" s="32"/>
      <c r="BU4" s="32"/>
      <c r="BV4" s="34">
        <v>13634452</v>
      </c>
      <c r="BW4" s="34">
        <v>8414866</v>
      </c>
      <c r="BX4" s="32"/>
      <c r="BY4" s="32"/>
      <c r="BZ4" s="32"/>
      <c r="CA4" s="32"/>
      <c r="CB4" s="34">
        <v>150025197</v>
      </c>
      <c r="CC4" s="15"/>
      <c r="CD4" s="32"/>
      <c r="CE4" s="32">
        <v>1385487</v>
      </c>
      <c r="CF4" s="32">
        <f t="shared" si="0"/>
        <v>977385002</v>
      </c>
      <c r="CG4" s="32">
        <f>Overview!K4-CF4</f>
        <v>1038452652</v>
      </c>
    </row>
    <row r="5" spans="1:85" x14ac:dyDescent="0.2">
      <c r="A5" s="32" t="s">
        <v>13</v>
      </c>
      <c r="B5" s="32">
        <v>10900000</v>
      </c>
      <c r="C5" s="32"/>
      <c r="D5" s="34">
        <v>30969152</v>
      </c>
      <c r="E5" s="32">
        <v>3748914</v>
      </c>
      <c r="F5" s="32"/>
      <c r="G5" s="32">
        <v>3309797</v>
      </c>
      <c r="H5" s="32">
        <v>1422044</v>
      </c>
      <c r="I5" s="32">
        <v>47862464</v>
      </c>
      <c r="J5" s="32">
        <v>674233</v>
      </c>
      <c r="K5" s="32"/>
      <c r="L5" s="32"/>
      <c r="M5" s="32"/>
      <c r="N5" s="32">
        <v>240120000</v>
      </c>
      <c r="O5" s="32"/>
      <c r="P5" s="32">
        <v>348389</v>
      </c>
      <c r="Q5" s="32"/>
      <c r="R5" s="32">
        <v>2016274</v>
      </c>
      <c r="S5" s="32">
        <v>2501945</v>
      </c>
      <c r="T5" s="32"/>
      <c r="U5" s="32"/>
      <c r="V5" s="32">
        <v>5318524</v>
      </c>
      <c r="W5" s="32"/>
      <c r="X5" s="32">
        <v>251564</v>
      </c>
      <c r="Y5" s="32">
        <v>1716307</v>
      </c>
      <c r="Z5" s="32">
        <v>34270888</v>
      </c>
      <c r="AA5" s="32">
        <v>31183656</v>
      </c>
      <c r="AB5" s="32"/>
      <c r="AC5" s="32">
        <v>1724833</v>
      </c>
      <c r="AD5" s="32">
        <v>17155906</v>
      </c>
      <c r="AE5" s="32">
        <v>1952992</v>
      </c>
      <c r="AF5" s="32">
        <v>359620</v>
      </c>
      <c r="AG5" s="32">
        <v>16695001</v>
      </c>
      <c r="AH5" s="32">
        <v>15504514</v>
      </c>
      <c r="AI5" s="32"/>
      <c r="AJ5" s="32">
        <v>1502215</v>
      </c>
      <c r="AK5" s="32">
        <v>18119848</v>
      </c>
      <c r="AL5" s="32"/>
      <c r="AM5" s="32">
        <v>26373434</v>
      </c>
      <c r="AN5" s="32"/>
      <c r="AO5" s="32">
        <v>292470</v>
      </c>
      <c r="AP5" s="32"/>
      <c r="AQ5" s="32">
        <v>187010</v>
      </c>
      <c r="AR5" s="32">
        <v>537495</v>
      </c>
      <c r="AS5" s="32">
        <v>197257</v>
      </c>
      <c r="AT5" s="32">
        <v>13388939</v>
      </c>
      <c r="AU5" s="32">
        <v>50940432</v>
      </c>
      <c r="AV5" s="32"/>
      <c r="AW5" s="32">
        <v>5209813</v>
      </c>
      <c r="AX5" s="32">
        <v>4632140</v>
      </c>
      <c r="AY5" s="32"/>
      <c r="AZ5" s="32">
        <v>2884135</v>
      </c>
      <c r="BA5" s="32"/>
      <c r="BB5" s="32"/>
      <c r="BC5" s="32"/>
      <c r="BD5" s="32">
        <v>7025935</v>
      </c>
      <c r="BE5" s="32">
        <v>14097441</v>
      </c>
      <c r="BF5" s="32">
        <v>3967269</v>
      </c>
      <c r="BG5" s="32">
        <v>1841706</v>
      </c>
      <c r="BH5" s="32"/>
      <c r="BI5" s="32">
        <v>1223419</v>
      </c>
      <c r="BJ5" s="32">
        <v>32336881</v>
      </c>
      <c r="BK5" s="32">
        <v>190285</v>
      </c>
      <c r="BL5" s="32">
        <v>9904472</v>
      </c>
      <c r="BM5" s="32">
        <v>588888</v>
      </c>
      <c r="BN5" s="32">
        <v>126757</v>
      </c>
      <c r="BO5" s="32">
        <v>3098486</v>
      </c>
      <c r="BP5" s="32">
        <v>80507763</v>
      </c>
      <c r="BQ5" s="32">
        <v>13606119</v>
      </c>
      <c r="BR5" s="32"/>
      <c r="BS5" s="32">
        <v>408776</v>
      </c>
      <c r="BT5" s="32">
        <v>3695218</v>
      </c>
      <c r="BU5" s="32"/>
      <c r="BV5" s="32">
        <v>15785548</v>
      </c>
      <c r="BW5" s="34">
        <v>8850822</v>
      </c>
      <c r="BX5" s="32"/>
      <c r="BY5" s="32">
        <v>5809847</v>
      </c>
      <c r="BZ5" s="32">
        <v>1909793</v>
      </c>
      <c r="CA5" s="32">
        <v>6512117</v>
      </c>
      <c r="CB5" s="32">
        <v>75522277</v>
      </c>
      <c r="CC5" s="32">
        <v>458022</v>
      </c>
      <c r="CD5" s="32">
        <v>18473572</v>
      </c>
      <c r="CE5" s="32">
        <v>5259089</v>
      </c>
      <c r="CF5" s="32">
        <f t="shared" si="0"/>
        <v>905472707</v>
      </c>
      <c r="CG5" s="32">
        <f>Overview!K5-CF5</f>
        <v>43586179</v>
      </c>
    </row>
    <row r="6" spans="1:85" x14ac:dyDescent="0.2">
      <c r="A6" s="32" t="s">
        <v>31</v>
      </c>
      <c r="B6" s="32">
        <v>16475803</v>
      </c>
      <c r="C6" s="32"/>
      <c r="D6" s="32">
        <v>46804564</v>
      </c>
      <c r="E6" s="32"/>
      <c r="F6" s="32"/>
      <c r="G6" s="32"/>
      <c r="H6" s="32"/>
      <c r="I6" s="32">
        <v>66670076</v>
      </c>
      <c r="J6" s="32">
        <v>986491</v>
      </c>
      <c r="K6" s="32"/>
      <c r="L6" s="32"/>
      <c r="M6" s="32"/>
      <c r="N6" s="32">
        <v>359543168</v>
      </c>
      <c r="O6" s="32"/>
      <c r="P6" s="32"/>
      <c r="Q6" s="32"/>
      <c r="R6" s="32">
        <v>4406112</v>
      </c>
      <c r="S6" s="32"/>
      <c r="T6" s="32"/>
      <c r="U6" s="32"/>
      <c r="V6" s="32"/>
      <c r="W6" s="32"/>
      <c r="X6" s="32"/>
      <c r="Y6" s="32"/>
      <c r="Z6" s="32">
        <v>47165248</v>
      </c>
      <c r="AA6" s="32">
        <v>44631368</v>
      </c>
      <c r="AB6" s="32"/>
      <c r="AC6" s="32"/>
      <c r="AD6" s="32">
        <v>20401513</v>
      </c>
      <c r="AE6" s="32"/>
      <c r="AF6" s="32"/>
      <c r="AG6" s="32">
        <v>43600000</v>
      </c>
      <c r="AH6" s="32">
        <v>25288929</v>
      </c>
      <c r="AI6" s="32"/>
      <c r="AJ6" s="32"/>
      <c r="AK6" s="32">
        <v>21967046</v>
      </c>
      <c r="AL6" s="32"/>
      <c r="AM6" s="32">
        <v>33900000</v>
      </c>
      <c r="AN6" s="32"/>
      <c r="AO6" s="32"/>
      <c r="AP6" s="32"/>
      <c r="AQ6" s="32"/>
      <c r="AR6" s="32"/>
      <c r="AS6" s="32">
        <v>405912</v>
      </c>
      <c r="AT6" s="32">
        <v>16900000</v>
      </c>
      <c r="AU6" s="32">
        <v>60058772</v>
      </c>
      <c r="AV6" s="32"/>
      <c r="AW6" s="32">
        <v>11093344</v>
      </c>
      <c r="AX6" s="32">
        <v>7045556</v>
      </c>
      <c r="AY6" s="32"/>
      <c r="AZ6" s="32"/>
      <c r="BA6" s="32"/>
      <c r="BB6" s="32"/>
      <c r="BC6" s="32"/>
      <c r="BD6" s="32"/>
      <c r="BE6" s="34">
        <v>23295180</v>
      </c>
      <c r="BF6" s="32">
        <v>7367423</v>
      </c>
      <c r="BG6" s="32">
        <v>2821608</v>
      </c>
      <c r="BH6" s="32"/>
      <c r="BI6" s="32"/>
      <c r="BJ6" s="32">
        <v>34593912</v>
      </c>
      <c r="BK6" s="32"/>
      <c r="BL6" s="34">
        <v>12184429</v>
      </c>
      <c r="BM6" s="32">
        <v>1301487</v>
      </c>
      <c r="BN6" s="32"/>
      <c r="BO6" s="32"/>
      <c r="BP6" s="32">
        <v>93068344</v>
      </c>
      <c r="BQ6" s="32">
        <v>24779750</v>
      </c>
      <c r="BR6" s="32"/>
      <c r="BS6" s="32"/>
      <c r="BT6" s="32"/>
      <c r="BU6" s="32"/>
      <c r="BV6" s="32">
        <v>21497834</v>
      </c>
      <c r="BW6" s="32">
        <v>17700000</v>
      </c>
      <c r="BX6" s="32"/>
      <c r="BY6" s="32">
        <v>5626732</v>
      </c>
      <c r="BZ6" s="32"/>
      <c r="CA6" s="32"/>
      <c r="CB6" s="32">
        <v>91043966</v>
      </c>
      <c r="CC6" s="32"/>
      <c r="CD6" s="32"/>
      <c r="CE6" s="32">
        <v>1300000</v>
      </c>
      <c r="CF6" s="32">
        <f t="shared" si="0"/>
        <v>1163924567</v>
      </c>
      <c r="CG6" s="32">
        <f>Overview!K6-CF6</f>
        <v>171545087</v>
      </c>
    </row>
    <row r="7" spans="1:85" x14ac:dyDescent="0.2">
      <c r="A7" s="32" t="s">
        <v>119</v>
      </c>
      <c r="B7" s="32">
        <v>7401888</v>
      </c>
      <c r="C7" s="32"/>
      <c r="D7" s="32">
        <v>21549756</v>
      </c>
      <c r="E7" s="32">
        <v>2245323</v>
      </c>
      <c r="F7" s="32"/>
      <c r="G7" s="32">
        <v>2484924</v>
      </c>
      <c r="H7" s="32">
        <v>1855270</v>
      </c>
      <c r="I7" s="32">
        <v>30612182</v>
      </c>
      <c r="J7" s="32">
        <v>549956</v>
      </c>
      <c r="K7" s="32">
        <v>177371</v>
      </c>
      <c r="L7" s="32">
        <v>6212815</v>
      </c>
      <c r="M7" s="32">
        <v>4570723</v>
      </c>
      <c r="N7" s="32">
        <v>95769368</v>
      </c>
      <c r="O7" s="32">
        <v>7341930</v>
      </c>
      <c r="P7" s="32">
        <v>430739</v>
      </c>
      <c r="Q7" s="32"/>
      <c r="R7" s="32">
        <v>1110057</v>
      </c>
      <c r="S7" s="32">
        <v>2385790</v>
      </c>
      <c r="T7" s="32"/>
      <c r="U7" s="32"/>
      <c r="V7" s="32">
        <v>3781279</v>
      </c>
      <c r="W7" s="32">
        <v>285947</v>
      </c>
      <c r="X7" s="32">
        <v>242623</v>
      </c>
      <c r="Y7" s="32">
        <v>1180001</v>
      </c>
      <c r="Z7" s="32">
        <v>19392432</v>
      </c>
      <c r="AA7" s="32">
        <v>16627494</v>
      </c>
      <c r="AB7" s="32"/>
      <c r="AC7" s="32">
        <v>2055281</v>
      </c>
      <c r="AD7" s="32">
        <v>8277915</v>
      </c>
      <c r="AE7" s="32">
        <v>1012847</v>
      </c>
      <c r="AF7" s="32"/>
      <c r="AG7" s="32">
        <v>10736869</v>
      </c>
      <c r="AH7" s="32">
        <v>12695444</v>
      </c>
      <c r="AI7" s="32">
        <v>182049</v>
      </c>
      <c r="AJ7" s="32">
        <v>2268443</v>
      </c>
      <c r="AK7" s="32">
        <v>11758538</v>
      </c>
      <c r="AL7" s="32"/>
      <c r="AM7" s="32">
        <v>14945460</v>
      </c>
      <c r="AN7" s="32"/>
      <c r="AO7" s="32"/>
      <c r="AP7" s="32">
        <v>1773800</v>
      </c>
      <c r="AQ7" s="32"/>
      <c r="AR7" s="32">
        <v>817810</v>
      </c>
      <c r="AS7" s="32">
        <v>212482</v>
      </c>
      <c r="AT7" s="32">
        <v>7423098</v>
      </c>
      <c r="AU7" s="32">
        <v>36582567</v>
      </c>
      <c r="AV7" s="32"/>
      <c r="AW7" s="32">
        <v>4187260</v>
      </c>
      <c r="AX7" s="32">
        <v>3264030</v>
      </c>
      <c r="AY7" s="32"/>
      <c r="AZ7" s="32">
        <v>3036691</v>
      </c>
      <c r="BA7" s="32">
        <v>475077</v>
      </c>
      <c r="BB7" s="32"/>
      <c r="BC7" s="32"/>
      <c r="BD7" s="32">
        <v>4444680</v>
      </c>
      <c r="BE7" s="34">
        <v>11214492</v>
      </c>
      <c r="BF7" s="15"/>
      <c r="BG7" s="32">
        <v>2072080</v>
      </c>
      <c r="BH7" s="32"/>
      <c r="BI7" s="32"/>
      <c r="BJ7" s="32">
        <v>12683409</v>
      </c>
      <c r="BK7" s="32">
        <v>243971</v>
      </c>
      <c r="BL7" s="32">
        <v>5646864</v>
      </c>
      <c r="BM7" s="32">
        <v>498913</v>
      </c>
      <c r="BN7" s="32">
        <v>166166</v>
      </c>
      <c r="BO7" s="32">
        <v>2665809</v>
      </c>
      <c r="BP7" s="32">
        <v>16435718</v>
      </c>
      <c r="BQ7" s="32">
        <v>11377475</v>
      </c>
      <c r="BR7" s="32"/>
      <c r="BS7" s="32">
        <v>3650794</v>
      </c>
      <c r="BT7" s="32"/>
      <c r="BU7" s="32"/>
      <c r="BV7" s="32">
        <v>7051163</v>
      </c>
      <c r="BW7" s="32">
        <v>4150267</v>
      </c>
      <c r="BX7" s="32"/>
      <c r="BY7" s="32">
        <v>6530218</v>
      </c>
      <c r="BZ7" s="32">
        <v>1205898</v>
      </c>
      <c r="CA7" s="32">
        <v>6680296</v>
      </c>
      <c r="CB7" s="32">
        <v>53128160</v>
      </c>
      <c r="CC7" s="32">
        <v>315982</v>
      </c>
      <c r="CD7" s="32">
        <v>1113858</v>
      </c>
      <c r="CE7" s="34">
        <v>2240920</v>
      </c>
      <c r="CF7" s="32">
        <f t="shared" si="0"/>
        <v>501430662</v>
      </c>
      <c r="CG7" s="32">
        <f>Overview!K7-CF7</f>
        <v>36125418</v>
      </c>
    </row>
    <row r="8" spans="1:85" x14ac:dyDescent="0.2">
      <c r="A8" s="32" t="s">
        <v>20</v>
      </c>
      <c r="B8" s="32">
        <v>5718671</v>
      </c>
      <c r="C8" s="32"/>
      <c r="D8" s="32">
        <v>31937283</v>
      </c>
      <c r="E8" s="32">
        <v>2839865</v>
      </c>
      <c r="F8" s="32"/>
      <c r="G8" s="32">
        <v>3851510</v>
      </c>
      <c r="H8" s="32"/>
      <c r="I8" s="32">
        <v>36939652</v>
      </c>
      <c r="J8" s="32">
        <v>641473</v>
      </c>
      <c r="K8" s="32"/>
      <c r="L8" s="32"/>
      <c r="M8" s="32"/>
      <c r="N8" s="32">
        <v>105062459</v>
      </c>
      <c r="O8" s="32"/>
      <c r="P8" s="32"/>
      <c r="Q8" s="32"/>
      <c r="R8" s="32">
        <v>1969800</v>
      </c>
      <c r="S8" s="32"/>
      <c r="T8" s="32"/>
      <c r="U8" s="32"/>
      <c r="V8" s="32"/>
      <c r="W8" s="32"/>
      <c r="X8" s="32"/>
      <c r="Y8" s="32"/>
      <c r="Z8" s="32">
        <v>33113446</v>
      </c>
      <c r="AA8" s="32">
        <v>23386560</v>
      </c>
      <c r="AB8" s="32"/>
      <c r="AC8" s="32"/>
      <c r="AD8" s="32">
        <v>8636071</v>
      </c>
      <c r="AE8" s="32"/>
      <c r="AF8" s="32"/>
      <c r="AG8" s="32">
        <v>10668490</v>
      </c>
      <c r="AH8" s="32">
        <v>12448743</v>
      </c>
      <c r="AI8" s="32"/>
      <c r="AJ8" s="32"/>
      <c r="AK8" s="32">
        <v>8727023</v>
      </c>
      <c r="AL8" s="32"/>
      <c r="AM8" s="32">
        <v>14655352</v>
      </c>
      <c r="AN8" s="32"/>
      <c r="AO8" s="32"/>
      <c r="AP8" s="32"/>
      <c r="AQ8" s="32"/>
      <c r="AR8" s="32"/>
      <c r="AS8" s="32">
        <v>232561</v>
      </c>
      <c r="AT8" s="32">
        <v>10251556</v>
      </c>
      <c r="AU8" s="32">
        <v>28322788</v>
      </c>
      <c r="AV8" s="32"/>
      <c r="AW8" s="32">
        <v>9975474</v>
      </c>
      <c r="AX8" s="32">
        <v>5311394</v>
      </c>
      <c r="AY8" s="32"/>
      <c r="AZ8" s="32"/>
      <c r="BA8" s="32"/>
      <c r="BB8" s="32"/>
      <c r="BC8" s="32"/>
      <c r="BD8" s="32"/>
      <c r="BE8" s="32">
        <v>9743847</v>
      </c>
      <c r="BF8" s="32">
        <v>3601530</v>
      </c>
      <c r="BG8" s="32">
        <v>2064131</v>
      </c>
      <c r="BH8" s="32"/>
      <c r="BI8" s="32"/>
      <c r="BJ8" s="32">
        <v>19265532</v>
      </c>
      <c r="BK8" s="32"/>
      <c r="BL8" s="32">
        <v>7429588</v>
      </c>
      <c r="BM8" s="32"/>
      <c r="BN8" s="32">
        <v>689932</v>
      </c>
      <c r="BO8" s="32">
        <v>7900000</v>
      </c>
      <c r="BP8" s="32">
        <v>42859368</v>
      </c>
      <c r="BQ8" s="32">
        <v>9716332</v>
      </c>
      <c r="BR8" s="32"/>
      <c r="BS8" s="32"/>
      <c r="BT8" s="32"/>
      <c r="BU8" s="32"/>
      <c r="BV8" s="32">
        <v>12778780</v>
      </c>
      <c r="BW8" s="32">
        <v>8996694</v>
      </c>
      <c r="BX8" s="32">
        <v>700000</v>
      </c>
      <c r="BY8" s="32">
        <v>2583681</v>
      </c>
      <c r="BZ8" s="32"/>
      <c r="CA8" s="32"/>
      <c r="CB8" s="32">
        <v>70629332</v>
      </c>
      <c r="CC8" s="32"/>
      <c r="CD8" s="32"/>
      <c r="CE8" s="32">
        <v>2500000</v>
      </c>
      <c r="CF8" s="32">
        <f t="shared" si="0"/>
        <v>556148918</v>
      </c>
      <c r="CG8" s="32">
        <f>Overview!K8-CF8</f>
        <v>90862775</v>
      </c>
    </row>
    <row r="9" spans="1:85" x14ac:dyDescent="0.2">
      <c r="A9" s="32" t="s">
        <v>15</v>
      </c>
      <c r="B9" s="32"/>
      <c r="C9" s="32"/>
      <c r="D9" s="32">
        <v>25200228</v>
      </c>
      <c r="E9" s="33"/>
      <c r="F9" s="33"/>
      <c r="G9" s="33"/>
      <c r="H9" s="33"/>
      <c r="I9" s="32">
        <v>12300000</v>
      </c>
      <c r="J9" s="32">
        <v>518333</v>
      </c>
      <c r="K9" s="32"/>
      <c r="L9" s="33"/>
      <c r="M9" s="33"/>
      <c r="N9" s="32">
        <v>180794512</v>
      </c>
      <c r="O9" s="33"/>
      <c r="P9" s="33"/>
      <c r="Q9" s="33"/>
      <c r="R9" s="32">
        <v>1416186</v>
      </c>
      <c r="S9" s="33"/>
      <c r="T9" s="33"/>
      <c r="U9" s="33"/>
      <c r="V9" s="33"/>
      <c r="W9" s="33"/>
      <c r="X9" s="33"/>
      <c r="Y9" s="33"/>
      <c r="Z9" s="32">
        <v>23219052</v>
      </c>
      <c r="AA9" s="32">
        <v>21770092</v>
      </c>
      <c r="AB9" s="33"/>
      <c r="AC9" s="33"/>
      <c r="AD9" s="34">
        <v>15473511</v>
      </c>
      <c r="AE9" s="32"/>
      <c r="AF9" s="32"/>
      <c r="AG9" s="34">
        <v>12094000</v>
      </c>
      <c r="AH9" s="32"/>
      <c r="AI9" s="32"/>
      <c r="AJ9" s="32"/>
      <c r="AK9" s="32">
        <v>12671768</v>
      </c>
      <c r="AL9" s="32"/>
      <c r="AM9" s="32">
        <v>24366760</v>
      </c>
      <c r="AN9" s="32"/>
      <c r="AO9" s="32"/>
      <c r="AP9" s="32"/>
      <c r="AQ9" s="32"/>
      <c r="AR9" s="32"/>
      <c r="AS9" s="32">
        <v>136375</v>
      </c>
      <c r="AT9" s="34">
        <v>10685000</v>
      </c>
      <c r="AU9" s="32">
        <v>41420352</v>
      </c>
      <c r="AV9" s="32"/>
      <c r="AW9" s="32">
        <v>4287328</v>
      </c>
      <c r="AX9" s="32">
        <v>3464277</v>
      </c>
      <c r="AY9" s="32"/>
      <c r="AZ9" s="32"/>
      <c r="BA9" s="32"/>
      <c r="BB9" s="32"/>
      <c r="BC9" s="32"/>
      <c r="BD9" s="32"/>
      <c r="BE9" s="34">
        <v>14195000</v>
      </c>
      <c r="BF9" s="32">
        <v>2691473</v>
      </c>
      <c r="BG9" s="32">
        <v>1529429</v>
      </c>
      <c r="BH9" s="32"/>
      <c r="BI9" s="32"/>
      <c r="BJ9" s="32">
        <v>16485832</v>
      </c>
      <c r="BK9" s="32"/>
      <c r="BL9" s="34">
        <v>8396857</v>
      </c>
      <c r="BM9" s="32">
        <v>471287</v>
      </c>
      <c r="BN9" s="32">
        <v>105171</v>
      </c>
      <c r="BO9" s="32"/>
      <c r="BP9" s="32">
        <v>64830662</v>
      </c>
      <c r="BQ9" s="32">
        <v>11002442</v>
      </c>
      <c r="BR9" s="32"/>
      <c r="BS9" s="32"/>
      <c r="BT9" s="32"/>
      <c r="BU9" s="32"/>
      <c r="BV9" s="34">
        <v>16397475</v>
      </c>
      <c r="BW9" s="34">
        <v>11956000</v>
      </c>
      <c r="BX9" s="15"/>
      <c r="BY9" s="32">
        <v>5051436</v>
      </c>
      <c r="BZ9" s="32"/>
      <c r="CA9" s="32"/>
      <c r="CB9" s="32">
        <v>53779860</v>
      </c>
      <c r="CC9" s="32"/>
      <c r="CD9" s="32"/>
      <c r="CE9" s="32"/>
      <c r="CF9" s="32">
        <f t="shared" si="0"/>
        <v>596710698</v>
      </c>
      <c r="CG9" s="32">
        <f>Overview!K9-CF9</f>
        <v>138829215</v>
      </c>
    </row>
    <row r="10" spans="1:85" x14ac:dyDescent="0.2">
      <c r="A10" s="32" t="s">
        <v>7</v>
      </c>
      <c r="B10" s="6"/>
      <c r="C10" s="6"/>
      <c r="D10" s="34">
        <v>11108979</v>
      </c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34">
        <v>2496235</v>
      </c>
      <c r="AE10" s="15"/>
      <c r="AF10" s="6"/>
      <c r="AG10" s="34">
        <v>121605</v>
      </c>
      <c r="AH10" s="34">
        <v>2046208</v>
      </c>
      <c r="AI10" s="15"/>
      <c r="AJ10" s="6"/>
      <c r="AK10" s="6"/>
      <c r="AL10" s="6"/>
      <c r="AM10" s="34">
        <v>3431374</v>
      </c>
      <c r="AN10" s="6"/>
      <c r="AO10" s="6"/>
      <c r="AP10" s="6"/>
      <c r="AQ10" s="6"/>
      <c r="AR10" s="6"/>
      <c r="AS10" s="6"/>
      <c r="AT10" s="34">
        <v>2999710</v>
      </c>
      <c r="AU10" s="6"/>
      <c r="AV10" s="6"/>
      <c r="AW10" s="6"/>
      <c r="AX10" s="34">
        <v>1466314</v>
      </c>
      <c r="AY10" s="6"/>
      <c r="AZ10" s="6"/>
      <c r="BA10" s="6"/>
      <c r="BB10" s="6"/>
      <c r="BC10" s="6"/>
      <c r="BD10" s="6"/>
      <c r="BE10" s="34">
        <v>3577307</v>
      </c>
      <c r="BF10" s="6"/>
      <c r="BG10" s="6"/>
      <c r="BH10" s="6"/>
      <c r="BI10" s="6"/>
      <c r="BJ10" s="34">
        <v>8638710</v>
      </c>
      <c r="BK10" s="6"/>
      <c r="BL10" s="34">
        <v>3556722</v>
      </c>
      <c r="BM10" s="15"/>
      <c r="BN10" s="6"/>
      <c r="BO10" s="6"/>
      <c r="BP10" s="34">
        <v>3814179</v>
      </c>
      <c r="BQ10" s="6"/>
      <c r="BR10" s="6"/>
      <c r="BS10" s="6"/>
      <c r="BT10" s="6"/>
      <c r="BU10" s="6"/>
      <c r="BV10" s="34">
        <v>6322666</v>
      </c>
      <c r="BW10" s="34">
        <v>2484526</v>
      </c>
      <c r="BX10" s="6"/>
      <c r="BY10" s="6"/>
      <c r="BZ10" s="6"/>
      <c r="CA10" s="6"/>
      <c r="CB10" s="34">
        <v>14752839</v>
      </c>
      <c r="CC10" s="6"/>
      <c r="CD10" s="6"/>
      <c r="CE10" s="34">
        <v>585504</v>
      </c>
      <c r="CF10" s="32">
        <f t="shared" si="0"/>
        <v>67402878</v>
      </c>
      <c r="CG10" s="32">
        <f>Overview!K10-CF10</f>
        <v>126512393</v>
      </c>
    </row>
    <row r="11" spans="1:85" x14ac:dyDescent="0.2">
      <c r="A11" s="32" t="s">
        <v>11</v>
      </c>
      <c r="B11" s="32"/>
      <c r="C11" s="32"/>
      <c r="D11" s="34">
        <v>18390356</v>
      </c>
      <c r="E11" s="32"/>
      <c r="F11" s="32"/>
      <c r="G11" s="32"/>
      <c r="H11" s="32"/>
      <c r="I11" s="32">
        <v>28317546</v>
      </c>
      <c r="J11" s="32"/>
      <c r="K11" s="32"/>
      <c r="L11" s="32"/>
      <c r="M11" s="32"/>
      <c r="N11" s="34">
        <v>115620000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4">
        <v>7292579</v>
      </c>
      <c r="AE11" s="32"/>
      <c r="AF11" s="32"/>
      <c r="AG11" s="34">
        <v>4234349</v>
      </c>
      <c r="AH11" s="32"/>
      <c r="AI11" s="32"/>
      <c r="AJ11" s="32"/>
      <c r="AK11" s="32"/>
      <c r="AL11" s="32"/>
      <c r="AM11" s="34">
        <v>6628830</v>
      </c>
      <c r="AN11" s="32"/>
      <c r="AO11" s="32"/>
      <c r="AP11" s="32"/>
      <c r="AQ11" s="32"/>
      <c r="AR11" s="32"/>
      <c r="AS11" s="32"/>
      <c r="AT11" s="34">
        <v>8404017</v>
      </c>
      <c r="AU11" s="32"/>
      <c r="AV11" s="32"/>
      <c r="AW11" s="32"/>
      <c r="AX11" s="34">
        <v>2747646</v>
      </c>
      <c r="AY11" s="32"/>
      <c r="AZ11" s="32"/>
      <c r="BA11" s="32"/>
      <c r="BB11" s="32"/>
      <c r="BC11" s="32"/>
      <c r="BD11" s="32"/>
      <c r="BE11" s="34">
        <v>7048065</v>
      </c>
      <c r="BF11" s="32"/>
      <c r="BG11" s="32"/>
      <c r="BH11" s="32"/>
      <c r="BI11" s="32"/>
      <c r="BJ11" s="34">
        <v>14948380</v>
      </c>
      <c r="BK11" s="32"/>
      <c r="BL11" s="34">
        <v>6012468</v>
      </c>
      <c r="BM11" s="32"/>
      <c r="BN11" s="32"/>
      <c r="BO11" s="32"/>
      <c r="BP11" s="34">
        <v>30177601</v>
      </c>
      <c r="BQ11" s="32">
        <v>7763694</v>
      </c>
      <c r="BR11" s="32"/>
      <c r="BS11" s="32"/>
      <c r="BT11" s="32"/>
      <c r="BU11" s="32"/>
      <c r="BV11" s="32"/>
      <c r="BW11" s="34">
        <v>5078880</v>
      </c>
      <c r="BX11" s="32"/>
      <c r="BY11" s="32"/>
      <c r="BZ11" s="32"/>
      <c r="CA11" s="32"/>
      <c r="CB11" s="34">
        <v>32230026</v>
      </c>
      <c r="CC11" s="15"/>
      <c r="CD11" s="32"/>
      <c r="CE11" s="32"/>
      <c r="CF11" s="32">
        <f t="shared" si="0"/>
        <v>294894437</v>
      </c>
      <c r="CG11" s="32">
        <f>Overview!K11-CF11</f>
        <v>159760467</v>
      </c>
    </row>
    <row r="12" spans="1:85" x14ac:dyDescent="0.2">
      <c r="A12" s="32" t="s">
        <v>16</v>
      </c>
      <c r="B12" s="32">
        <v>3460732</v>
      </c>
      <c r="C12" s="32"/>
      <c r="D12" s="32">
        <v>15866889</v>
      </c>
      <c r="E12" s="32"/>
      <c r="F12" s="32"/>
      <c r="G12" s="32"/>
      <c r="H12" s="32"/>
      <c r="I12" s="32">
        <v>22746664</v>
      </c>
      <c r="J12" s="32">
        <v>558766</v>
      </c>
      <c r="K12" s="32"/>
      <c r="L12" s="32"/>
      <c r="M12" s="32"/>
      <c r="N12" s="34">
        <v>109194913</v>
      </c>
      <c r="O12" s="32"/>
      <c r="P12" s="32"/>
      <c r="Q12" s="32"/>
      <c r="R12" s="32">
        <v>1375807</v>
      </c>
      <c r="S12" s="32"/>
      <c r="T12" s="32"/>
      <c r="U12" s="32"/>
      <c r="V12" s="32"/>
      <c r="W12" s="32"/>
      <c r="X12" s="32"/>
      <c r="Y12" s="32"/>
      <c r="Z12" s="32">
        <v>15688092</v>
      </c>
      <c r="AA12" s="32">
        <v>17402096</v>
      </c>
      <c r="AB12" s="32"/>
      <c r="AC12" s="32"/>
      <c r="AD12" s="34">
        <v>8172143</v>
      </c>
      <c r="AE12" s="32"/>
      <c r="AF12" s="32"/>
      <c r="AG12" s="34">
        <v>5174482</v>
      </c>
      <c r="AH12" s="32">
        <v>7900000</v>
      </c>
      <c r="AI12" s="32"/>
      <c r="AJ12" s="32"/>
      <c r="AK12" s="32">
        <v>8000000</v>
      </c>
      <c r="AL12" s="32"/>
      <c r="AM12" s="32">
        <v>16390905</v>
      </c>
      <c r="AN12" s="32"/>
      <c r="AO12" s="32"/>
      <c r="AP12" s="32"/>
      <c r="AQ12" s="32"/>
      <c r="AR12" s="32"/>
      <c r="AS12" s="32">
        <v>178335</v>
      </c>
      <c r="AT12" s="34">
        <v>5863005</v>
      </c>
      <c r="AU12" s="15"/>
      <c r="AV12" s="32"/>
      <c r="AW12" s="32">
        <v>3467325</v>
      </c>
      <c r="AX12" s="32">
        <v>2224534</v>
      </c>
      <c r="AY12" s="32"/>
      <c r="AZ12" s="32"/>
      <c r="BA12" s="32"/>
      <c r="BB12" s="32"/>
      <c r="BC12" s="32"/>
      <c r="BD12" s="32"/>
      <c r="BE12" s="34">
        <v>6208092</v>
      </c>
      <c r="BF12" s="32">
        <v>2463489</v>
      </c>
      <c r="BG12" s="32">
        <v>953409</v>
      </c>
      <c r="BH12" s="32"/>
      <c r="BI12" s="32"/>
      <c r="BJ12" s="32">
        <v>22318676</v>
      </c>
      <c r="BK12" s="32"/>
      <c r="BL12" s="34">
        <v>5382107</v>
      </c>
      <c r="BM12" s="15"/>
      <c r="BN12" s="32">
        <v>85844</v>
      </c>
      <c r="BO12" s="32"/>
      <c r="BP12" s="32">
        <v>42360027</v>
      </c>
      <c r="BQ12" s="32">
        <v>6726150</v>
      </c>
      <c r="BR12" s="32"/>
      <c r="BS12" s="32"/>
      <c r="BT12" s="32"/>
      <c r="BU12" s="32"/>
      <c r="BV12" s="32">
        <v>9496024</v>
      </c>
      <c r="BW12" s="34">
        <v>5029805</v>
      </c>
      <c r="BX12" s="32"/>
      <c r="BY12" s="32">
        <v>3197343</v>
      </c>
      <c r="BZ12" s="32"/>
      <c r="CA12" s="32"/>
      <c r="CB12" s="34">
        <v>28547412</v>
      </c>
      <c r="CC12" s="32"/>
      <c r="CD12" s="32"/>
      <c r="CE12" s="32"/>
      <c r="CF12" s="32">
        <f t="shared" si="0"/>
        <v>376433066</v>
      </c>
      <c r="CG12" s="32">
        <f>Overview!K12-CF12</f>
        <v>67860207</v>
      </c>
    </row>
    <row r="13" spans="1:85" x14ac:dyDescent="0.2">
      <c r="A13" s="32" t="s">
        <v>146</v>
      </c>
      <c r="B13" s="32">
        <v>5085264</v>
      </c>
      <c r="C13" s="32"/>
      <c r="D13" s="32">
        <v>24335385</v>
      </c>
      <c r="E13" s="32"/>
      <c r="F13" s="32"/>
      <c r="G13" s="32"/>
      <c r="H13" s="32"/>
      <c r="I13" s="32">
        <v>19400000</v>
      </c>
      <c r="J13" s="32">
        <v>451264</v>
      </c>
      <c r="K13" s="32"/>
      <c r="L13" s="32"/>
      <c r="M13" s="32"/>
      <c r="N13" s="34">
        <v>85963412</v>
      </c>
      <c r="O13" s="32"/>
      <c r="P13" s="32"/>
      <c r="Q13" s="32"/>
      <c r="R13" s="32">
        <v>2788378</v>
      </c>
      <c r="S13" s="32"/>
      <c r="T13" s="32"/>
      <c r="U13" s="32"/>
      <c r="V13" s="32"/>
      <c r="W13" s="32"/>
      <c r="X13" s="32"/>
      <c r="Y13" s="32"/>
      <c r="Z13" s="32">
        <v>29146248</v>
      </c>
      <c r="AA13" s="32">
        <v>35900000</v>
      </c>
      <c r="AB13" s="32"/>
      <c r="AC13" s="32"/>
      <c r="AD13" s="34">
        <v>6700000</v>
      </c>
      <c r="AE13" s="32"/>
      <c r="AF13" s="32"/>
      <c r="AG13" s="32"/>
      <c r="AH13" s="34">
        <v>6600000</v>
      </c>
      <c r="AI13" s="32"/>
      <c r="AJ13" s="32"/>
      <c r="AK13" s="32">
        <v>16200000</v>
      </c>
      <c r="AL13" s="32"/>
      <c r="AM13" s="32">
        <v>63699825</v>
      </c>
      <c r="AN13" s="32"/>
      <c r="AO13" s="32"/>
      <c r="AP13" s="32"/>
      <c r="AQ13" s="32"/>
      <c r="AR13" s="32"/>
      <c r="AS13" s="32">
        <v>318471</v>
      </c>
      <c r="AT13" s="32"/>
      <c r="AU13" s="32">
        <v>14400000</v>
      </c>
      <c r="AV13" s="32"/>
      <c r="AW13" s="32">
        <v>10909905</v>
      </c>
      <c r="AX13" s="32">
        <v>3454318</v>
      </c>
      <c r="AY13" s="32"/>
      <c r="AZ13" s="32"/>
      <c r="BA13" s="32"/>
      <c r="BB13" s="32"/>
      <c r="BC13" s="32"/>
      <c r="BD13" s="32"/>
      <c r="BE13" s="32">
        <v>1568700</v>
      </c>
      <c r="BF13" s="32">
        <v>4151578</v>
      </c>
      <c r="BG13" s="32">
        <v>1917848</v>
      </c>
      <c r="BH13" s="32"/>
      <c r="BI13" s="32"/>
      <c r="BJ13" s="32">
        <v>24748838</v>
      </c>
      <c r="BK13" s="32"/>
      <c r="BL13" s="32">
        <v>5800000</v>
      </c>
      <c r="BM13" s="32">
        <v>901962</v>
      </c>
      <c r="BN13" s="32">
        <v>250004</v>
      </c>
      <c r="BO13" s="32"/>
      <c r="BP13" s="32">
        <v>34061992</v>
      </c>
      <c r="BQ13" s="32">
        <v>14382532</v>
      </c>
      <c r="BR13" s="32"/>
      <c r="BS13" s="32"/>
      <c r="BT13" s="32"/>
      <c r="BU13" s="32"/>
      <c r="BV13" s="34">
        <v>9700000</v>
      </c>
      <c r="BW13" s="34">
        <v>4197696</v>
      </c>
      <c r="BX13" s="32"/>
      <c r="BY13" s="32">
        <v>2169825</v>
      </c>
      <c r="BZ13" s="32"/>
      <c r="CA13" s="32"/>
      <c r="CB13" s="32">
        <v>67820016</v>
      </c>
      <c r="CC13" s="32"/>
      <c r="CD13" s="32"/>
      <c r="CE13" s="32"/>
      <c r="CF13" s="32">
        <f t="shared" si="0"/>
        <v>497023461</v>
      </c>
      <c r="CG13" s="32">
        <f>Overview!K13-CF13</f>
        <v>71381162</v>
      </c>
    </row>
    <row r="14" spans="1:85" x14ac:dyDescent="0.2">
      <c r="A14" s="32" t="s">
        <v>12</v>
      </c>
      <c r="B14" s="32"/>
      <c r="C14" s="32"/>
      <c r="D14" s="32">
        <v>23444382</v>
      </c>
      <c r="E14" s="32"/>
      <c r="F14" s="32"/>
      <c r="G14" s="32"/>
      <c r="H14" s="32"/>
      <c r="I14" s="32"/>
      <c r="J14" s="32"/>
      <c r="K14" s="32"/>
      <c r="L14" s="32"/>
      <c r="M14" s="32"/>
      <c r="N14" s="32">
        <v>86346368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4">
        <v>3325123</v>
      </c>
      <c r="AE14" s="15"/>
      <c r="AF14" s="32"/>
      <c r="AG14" s="34">
        <v>2365347</v>
      </c>
      <c r="AH14" s="32"/>
      <c r="AI14" s="32"/>
      <c r="AJ14" s="32"/>
      <c r="AK14" s="32"/>
      <c r="AL14" s="32"/>
      <c r="AM14" s="34">
        <v>9504440</v>
      </c>
      <c r="AN14" s="32"/>
      <c r="AO14" s="32"/>
      <c r="AP14" s="32"/>
      <c r="AQ14" s="32"/>
      <c r="AR14" s="32"/>
      <c r="AS14" s="32"/>
      <c r="AT14" s="34">
        <v>5803492</v>
      </c>
      <c r="AU14" s="15"/>
      <c r="AV14" s="32"/>
      <c r="AW14" s="32"/>
      <c r="AX14" s="34">
        <v>3557265</v>
      </c>
      <c r="AY14" s="32"/>
      <c r="AZ14" s="32"/>
      <c r="BA14" s="32"/>
      <c r="BB14" s="32"/>
      <c r="BC14" s="32"/>
      <c r="BD14" s="32"/>
      <c r="BE14" s="34">
        <v>5382807</v>
      </c>
      <c r="BF14" s="32"/>
      <c r="BG14" s="32"/>
      <c r="BH14" s="32"/>
      <c r="BI14" s="32"/>
      <c r="BJ14" s="32">
        <v>38111566</v>
      </c>
      <c r="BK14" s="32"/>
      <c r="BL14" s="34">
        <v>4729358</v>
      </c>
      <c r="BM14" s="32"/>
      <c r="BN14" s="32"/>
      <c r="BO14" s="32"/>
      <c r="BP14" s="32">
        <v>10116179</v>
      </c>
      <c r="BQ14" s="32"/>
      <c r="BR14" s="32"/>
      <c r="BS14" s="32"/>
      <c r="BT14" s="32"/>
      <c r="BU14" s="32"/>
      <c r="BV14" s="32"/>
      <c r="BW14" s="34">
        <v>3411898</v>
      </c>
      <c r="BX14" s="32"/>
      <c r="BY14" s="32"/>
      <c r="BZ14" s="32"/>
      <c r="CA14" s="32"/>
      <c r="CB14" s="34">
        <v>47385948</v>
      </c>
      <c r="CC14" s="32"/>
      <c r="CD14" s="32"/>
      <c r="CE14" s="32"/>
      <c r="CF14" s="32">
        <f t="shared" si="0"/>
        <v>243484173</v>
      </c>
      <c r="CG14" s="32">
        <f>Overview!K14-CF14</f>
        <v>194395050</v>
      </c>
    </row>
    <row r="15" spans="1:85" x14ac:dyDescent="0.2">
      <c r="A15" s="32" t="s">
        <v>17</v>
      </c>
      <c r="B15" s="32">
        <v>4822234</v>
      </c>
      <c r="C15" s="32"/>
      <c r="D15" s="32">
        <v>25977656</v>
      </c>
      <c r="E15" s="32"/>
      <c r="F15" s="32"/>
      <c r="G15" s="32"/>
      <c r="H15" s="32"/>
      <c r="I15" s="32">
        <v>20925686</v>
      </c>
      <c r="J15" s="32">
        <v>394571</v>
      </c>
      <c r="K15" s="32"/>
      <c r="L15" s="32"/>
      <c r="M15" s="32"/>
      <c r="N15" s="32">
        <v>99300000</v>
      </c>
      <c r="O15" s="32"/>
      <c r="P15" s="32"/>
      <c r="Q15" s="32"/>
      <c r="R15" s="32">
        <v>1743913</v>
      </c>
      <c r="S15" s="32"/>
      <c r="T15" s="32"/>
      <c r="U15" s="32"/>
      <c r="V15" s="32"/>
      <c r="W15" s="32"/>
      <c r="X15" s="32"/>
      <c r="Y15" s="32"/>
      <c r="Z15" s="32">
        <v>24809136</v>
      </c>
      <c r="AA15" s="32">
        <v>30165432</v>
      </c>
      <c r="AB15" s="32"/>
      <c r="AC15" s="32"/>
      <c r="AD15" s="34">
        <v>4756321</v>
      </c>
      <c r="AE15" s="32"/>
      <c r="AF15" s="32"/>
      <c r="AG15" s="32">
        <v>1885271</v>
      </c>
      <c r="AH15" s="34">
        <v>7683449</v>
      </c>
      <c r="AI15" s="32"/>
      <c r="AJ15" s="32"/>
      <c r="AK15" s="32">
        <v>7900000</v>
      </c>
      <c r="AL15" s="32"/>
      <c r="AM15" s="32">
        <v>10097680</v>
      </c>
      <c r="AN15" s="32"/>
      <c r="AO15" s="32"/>
      <c r="AP15" s="32"/>
      <c r="AQ15" s="32"/>
      <c r="AR15" s="32"/>
      <c r="AS15" s="32">
        <v>175314</v>
      </c>
      <c r="AT15" s="34">
        <v>5327621</v>
      </c>
      <c r="AU15" s="15"/>
      <c r="AV15" s="32"/>
      <c r="AW15" s="32">
        <v>4552426</v>
      </c>
      <c r="AX15" s="32">
        <v>4003751</v>
      </c>
      <c r="AY15" s="32"/>
      <c r="AZ15" s="32"/>
      <c r="BA15" s="32"/>
      <c r="BB15" s="32"/>
      <c r="BC15" s="32"/>
      <c r="BD15" s="32"/>
      <c r="BE15" s="34">
        <v>6316923</v>
      </c>
      <c r="BF15" s="15"/>
      <c r="BG15" s="32">
        <v>994302</v>
      </c>
      <c r="BH15" s="32"/>
      <c r="BI15" s="32"/>
      <c r="BJ15" s="32">
        <v>27881604</v>
      </c>
      <c r="BK15" s="32"/>
      <c r="BL15" s="34">
        <v>4606033</v>
      </c>
      <c r="BM15" s="32">
        <v>600150</v>
      </c>
      <c r="BN15" s="32"/>
      <c r="BO15" s="32"/>
      <c r="BP15" s="32">
        <v>20375964</v>
      </c>
      <c r="BQ15" s="32">
        <v>10712250</v>
      </c>
      <c r="BR15" s="32"/>
      <c r="BS15" s="32"/>
      <c r="BT15" s="32"/>
      <c r="BU15" s="32"/>
      <c r="BV15" s="34">
        <v>4715392</v>
      </c>
      <c r="BW15" s="34">
        <v>5248385</v>
      </c>
      <c r="BX15" s="32"/>
      <c r="BY15" s="32">
        <v>1525166</v>
      </c>
      <c r="BZ15" s="32"/>
      <c r="CA15" s="32"/>
      <c r="CB15" s="34">
        <v>53060497</v>
      </c>
      <c r="CC15" s="15"/>
      <c r="CD15" s="32"/>
      <c r="CE15" s="32"/>
      <c r="CF15" s="32">
        <f t="shared" si="0"/>
        <v>390557127</v>
      </c>
      <c r="CG15" s="32">
        <f>Overview!K15-CF15</f>
        <v>82518234</v>
      </c>
    </row>
    <row r="16" spans="1:85" x14ac:dyDescent="0.2">
      <c r="A16" s="32" t="s">
        <v>139</v>
      </c>
      <c r="B16" s="32"/>
      <c r="C16" s="32"/>
      <c r="D16" s="34">
        <v>20857535</v>
      </c>
      <c r="E16" s="32"/>
      <c r="F16" s="32"/>
      <c r="G16" s="32"/>
      <c r="H16" s="32"/>
      <c r="I16" s="32"/>
      <c r="J16" s="32"/>
      <c r="K16" s="32"/>
      <c r="L16" s="32"/>
      <c r="M16" s="32"/>
      <c r="N16" s="34">
        <v>6033000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4">
        <v>4907373</v>
      </c>
      <c r="AE16" s="32"/>
      <c r="AF16" s="32"/>
      <c r="AG16" s="32"/>
      <c r="AH16" s="32"/>
      <c r="AI16" s="32"/>
      <c r="AJ16" s="32"/>
      <c r="AK16" s="32"/>
      <c r="AL16" s="32"/>
      <c r="AM16" s="34">
        <v>142786414</v>
      </c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4">
        <v>3724176</v>
      </c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4">
        <v>3870516</v>
      </c>
      <c r="BK16" s="32"/>
      <c r="BL16" s="32"/>
      <c r="BM16" s="32"/>
      <c r="BN16" s="32"/>
      <c r="BO16" s="32"/>
      <c r="BP16" s="34">
        <v>25361777</v>
      </c>
      <c r="BQ16" s="32"/>
      <c r="BR16" s="32"/>
      <c r="BS16" s="32"/>
      <c r="BT16" s="32"/>
      <c r="BU16" s="32"/>
      <c r="BV16" s="34">
        <v>4678736</v>
      </c>
      <c r="BW16" s="32"/>
      <c r="BX16" s="32"/>
      <c r="BY16" s="32"/>
      <c r="BZ16" s="32"/>
      <c r="CA16" s="32"/>
      <c r="CB16" s="34">
        <v>88104108</v>
      </c>
      <c r="CC16" s="32"/>
      <c r="CD16" s="32"/>
      <c r="CE16" s="32"/>
      <c r="CF16" s="32">
        <f t="shared" si="0"/>
        <v>300323635</v>
      </c>
      <c r="CG16" s="32">
        <f>Overview!K16-CF16</f>
        <v>316668119</v>
      </c>
    </row>
    <row r="17" spans="1:85" x14ac:dyDescent="0.2">
      <c r="A17" s="32" t="s">
        <v>144</v>
      </c>
      <c r="B17" s="32"/>
      <c r="C17" s="32"/>
      <c r="D17" s="32">
        <v>15057036</v>
      </c>
      <c r="E17" s="32"/>
      <c r="F17" s="32"/>
      <c r="G17" s="32"/>
      <c r="H17" s="32"/>
      <c r="I17" s="32"/>
      <c r="J17" s="32"/>
      <c r="K17" s="32"/>
      <c r="L17" s="32"/>
      <c r="M17" s="32"/>
      <c r="N17" s="34">
        <v>33250471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4">
        <v>5770077</v>
      </c>
      <c r="AE17" s="32"/>
      <c r="AF17" s="32"/>
      <c r="AG17" s="34">
        <v>2534004</v>
      </c>
      <c r="AH17" s="34">
        <v>6149448</v>
      </c>
      <c r="AI17" s="32"/>
      <c r="AJ17" s="32"/>
      <c r="AK17" s="32"/>
      <c r="AL17" s="32"/>
      <c r="AM17" s="34">
        <v>82000882</v>
      </c>
      <c r="AN17" s="32"/>
      <c r="AO17" s="32"/>
      <c r="AP17" s="32"/>
      <c r="AQ17" s="32"/>
      <c r="AR17" s="32"/>
      <c r="AS17" s="32"/>
      <c r="AT17" s="34">
        <v>3561688</v>
      </c>
      <c r="AU17" s="32"/>
      <c r="AV17" s="32"/>
      <c r="AW17" s="32"/>
      <c r="AX17" s="34">
        <v>4486256</v>
      </c>
      <c r="AY17" s="15"/>
      <c r="AZ17" s="32"/>
      <c r="BA17" s="32"/>
      <c r="BB17" s="32"/>
      <c r="BC17" s="32"/>
      <c r="BD17" s="32"/>
      <c r="BE17" s="34">
        <v>4688620</v>
      </c>
      <c r="BF17" s="32"/>
      <c r="BG17" s="32"/>
      <c r="BH17" s="32"/>
      <c r="BI17" s="32"/>
      <c r="BJ17" s="34">
        <v>26306807</v>
      </c>
      <c r="BK17" s="34">
        <v>26306807</v>
      </c>
      <c r="BL17" s="34">
        <v>4546240</v>
      </c>
      <c r="BM17" s="32"/>
      <c r="BN17" s="32"/>
      <c r="BO17" s="32"/>
      <c r="BP17" s="34">
        <v>18084930</v>
      </c>
      <c r="BQ17" s="32"/>
      <c r="BR17" s="32"/>
      <c r="BS17" s="32"/>
      <c r="BT17" s="32"/>
      <c r="BU17" s="32"/>
      <c r="BV17" s="34">
        <v>3215663</v>
      </c>
      <c r="BW17" s="34">
        <v>4933136</v>
      </c>
      <c r="BX17" s="15"/>
      <c r="BY17" s="32"/>
      <c r="BZ17" s="32"/>
      <c r="CA17" s="32"/>
      <c r="CB17" s="34">
        <v>86020929</v>
      </c>
      <c r="CC17" s="32"/>
      <c r="CD17" s="32"/>
      <c r="CE17" s="32">
        <v>548387</v>
      </c>
      <c r="CF17" s="32">
        <f t="shared" si="0"/>
        <v>327461381</v>
      </c>
      <c r="CG17" s="32">
        <f>Overview!K17-CF17</f>
        <v>336838619</v>
      </c>
    </row>
    <row r="18" spans="1:85" x14ac:dyDescent="0.2">
      <c r="A18" s="32" t="s">
        <v>145</v>
      </c>
      <c r="B18" s="32"/>
      <c r="C18" s="32"/>
      <c r="D18" s="34">
        <v>51328689</v>
      </c>
      <c r="E18" s="32"/>
      <c r="F18" s="32"/>
      <c r="G18" s="32"/>
      <c r="H18" s="32"/>
      <c r="I18" s="32"/>
      <c r="J18" s="32"/>
      <c r="K18" s="32"/>
      <c r="L18" s="32"/>
      <c r="M18" s="32"/>
      <c r="N18" s="34">
        <v>60800000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4">
        <v>9866229</v>
      </c>
      <c r="AE18" s="32"/>
      <c r="AF18" s="32"/>
      <c r="AG18" s="34">
        <v>7715053</v>
      </c>
      <c r="AH18" s="34">
        <v>8229311</v>
      </c>
      <c r="AI18" s="32"/>
      <c r="AJ18" s="32"/>
      <c r="AK18" s="32">
        <v>25839669</v>
      </c>
      <c r="AL18" s="32"/>
      <c r="AM18" s="34">
        <v>124331909</v>
      </c>
      <c r="AN18" s="32"/>
      <c r="AO18" s="32"/>
      <c r="AP18" s="32"/>
      <c r="AQ18" s="32"/>
      <c r="AR18" s="32"/>
      <c r="AS18" s="32">
        <v>1100</v>
      </c>
      <c r="AT18" s="34">
        <v>4620830</v>
      </c>
      <c r="AU18" s="32"/>
      <c r="AV18" s="32"/>
      <c r="AW18" s="32"/>
      <c r="AX18" s="34">
        <v>6121719</v>
      </c>
      <c r="AY18" s="32"/>
      <c r="AZ18" s="32"/>
      <c r="BA18" s="32"/>
      <c r="BB18" s="32"/>
      <c r="BC18" s="32"/>
      <c r="BD18" s="32"/>
      <c r="BE18" s="34">
        <v>6955628</v>
      </c>
      <c r="BF18" s="32"/>
      <c r="BG18" s="32"/>
      <c r="BH18" s="32"/>
      <c r="BI18" s="32"/>
      <c r="BJ18" s="34">
        <v>36817713</v>
      </c>
      <c r="BK18" s="32"/>
      <c r="BL18" s="34">
        <v>6522416</v>
      </c>
      <c r="BM18" s="15"/>
      <c r="BN18" s="32"/>
      <c r="BO18" s="32"/>
      <c r="BP18" s="34">
        <v>30563414</v>
      </c>
      <c r="BQ18" s="15"/>
      <c r="BR18" s="32"/>
      <c r="BS18" s="32"/>
      <c r="BT18" s="32"/>
      <c r="BU18" s="32"/>
      <c r="BV18" s="32">
        <v>14539174</v>
      </c>
      <c r="BW18" s="34">
        <v>6706798</v>
      </c>
      <c r="BX18" s="32"/>
      <c r="BY18" s="32"/>
      <c r="BZ18" s="32"/>
      <c r="CA18" s="32"/>
      <c r="CB18" s="32">
        <v>117228296</v>
      </c>
      <c r="CC18" s="32"/>
      <c r="CD18" s="32"/>
      <c r="CE18" s="32"/>
      <c r="CF18" s="32">
        <f t="shared" si="0"/>
        <v>518187948</v>
      </c>
      <c r="CG18" s="32">
        <f>Overview!K18-CF18</f>
        <v>442312052</v>
      </c>
    </row>
    <row r="19" spans="1:85" x14ac:dyDescent="0.2">
      <c r="A19" s="32" t="s">
        <v>141</v>
      </c>
      <c r="B19" s="32"/>
      <c r="C19" s="32"/>
      <c r="D19" s="34">
        <v>26734333</v>
      </c>
      <c r="E19" s="32"/>
      <c r="F19" s="32"/>
      <c r="G19" s="32"/>
      <c r="H19" s="32"/>
      <c r="I19" s="32"/>
      <c r="J19" s="32"/>
      <c r="K19" s="32"/>
      <c r="L19" s="32"/>
      <c r="M19" s="32"/>
      <c r="N19" s="34">
        <v>11500000</v>
      </c>
      <c r="O19" s="15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4">
        <v>5966462</v>
      </c>
      <c r="AE19" s="32"/>
      <c r="AF19" s="32"/>
      <c r="AG19" s="32"/>
      <c r="AH19" s="32"/>
      <c r="AI19" s="32"/>
      <c r="AJ19" s="32"/>
      <c r="AK19" s="32"/>
      <c r="AL19" s="32"/>
      <c r="AM19" s="34">
        <v>91438660</v>
      </c>
      <c r="AN19" s="32"/>
      <c r="AO19" s="32"/>
      <c r="AP19" s="32"/>
      <c r="AQ19" s="32"/>
      <c r="AR19" s="32"/>
      <c r="AS19" s="32"/>
      <c r="AT19" s="34">
        <v>2060000</v>
      </c>
      <c r="AU19" s="15"/>
      <c r="AV19" s="32"/>
      <c r="AW19" s="32"/>
      <c r="AX19" s="34">
        <v>4085674</v>
      </c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4">
        <v>7837694</v>
      </c>
      <c r="BK19" s="32"/>
      <c r="BL19" s="32"/>
      <c r="BM19" s="32"/>
      <c r="BN19" s="32"/>
      <c r="BO19" s="32"/>
      <c r="BP19" s="32">
        <v>23161873</v>
      </c>
      <c r="BQ19" s="32"/>
      <c r="BR19" s="32"/>
      <c r="BS19" s="32"/>
      <c r="BT19" s="32"/>
      <c r="BU19" s="32"/>
      <c r="BV19" s="34">
        <v>7100000</v>
      </c>
      <c r="BW19" s="34">
        <v>4644800</v>
      </c>
      <c r="BX19" s="32"/>
      <c r="BY19" s="32"/>
      <c r="BZ19" s="32"/>
      <c r="CA19" s="32"/>
      <c r="CB19" s="34">
        <v>85870215</v>
      </c>
      <c r="CC19" s="15"/>
      <c r="CD19" s="32"/>
      <c r="CE19" s="32"/>
      <c r="CF19" s="32">
        <f t="shared" si="0"/>
        <v>270399711</v>
      </c>
      <c r="CG19" s="32">
        <f>Overview!K19-CF19</f>
        <v>336498331</v>
      </c>
    </row>
    <row r="20" spans="1:85" x14ac:dyDescent="0.2">
      <c r="A20" s="32" t="s">
        <v>143</v>
      </c>
      <c r="B20" s="32"/>
      <c r="C20" s="32"/>
      <c r="D20" s="32">
        <v>36642167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4">
        <v>5873659</v>
      </c>
      <c r="AE20" s="32"/>
      <c r="AF20" s="32"/>
      <c r="AG20" s="34">
        <v>4480215</v>
      </c>
      <c r="AH20" s="34">
        <v>3749876</v>
      </c>
      <c r="AI20" s="32"/>
      <c r="AJ20" s="32"/>
      <c r="AK20" s="32"/>
      <c r="AL20" s="32"/>
      <c r="AM20" s="34">
        <v>83776293</v>
      </c>
      <c r="AN20" s="32"/>
      <c r="AO20" s="32"/>
      <c r="AP20" s="32"/>
      <c r="AQ20" s="32"/>
      <c r="AR20" s="32"/>
      <c r="AS20" s="32"/>
      <c r="AT20" s="34">
        <v>2333468</v>
      </c>
      <c r="AU20" s="32"/>
      <c r="AV20" s="32"/>
      <c r="AW20" s="32"/>
      <c r="AX20" s="34">
        <v>4251833</v>
      </c>
      <c r="AY20" s="32"/>
      <c r="AZ20" s="32"/>
      <c r="BA20" s="32"/>
      <c r="BB20" s="32"/>
      <c r="BC20" s="32"/>
      <c r="BD20" s="32"/>
      <c r="BE20" s="32">
        <v>4014548</v>
      </c>
      <c r="BF20" s="32"/>
      <c r="BG20" s="32"/>
      <c r="BH20" s="32"/>
      <c r="BI20" s="32"/>
      <c r="BJ20" s="34">
        <v>18687856</v>
      </c>
      <c r="BK20" s="32"/>
      <c r="BL20" s="34">
        <v>3474126</v>
      </c>
      <c r="BM20" s="32"/>
      <c r="BN20" s="32"/>
      <c r="BO20" s="32"/>
      <c r="BP20" s="34">
        <v>16089292</v>
      </c>
      <c r="BQ20" s="15"/>
      <c r="BR20" s="32"/>
      <c r="BS20" s="32"/>
      <c r="BT20" s="32"/>
      <c r="BU20" s="32"/>
      <c r="BV20" s="34">
        <v>3106984</v>
      </c>
      <c r="BW20" s="34">
        <v>4154286</v>
      </c>
      <c r="BX20" s="15"/>
      <c r="BY20" s="32"/>
      <c r="BZ20" s="32"/>
      <c r="CA20" s="32"/>
      <c r="CB20" s="34">
        <v>84089250</v>
      </c>
      <c r="CC20" s="15"/>
      <c r="CD20" s="32"/>
      <c r="CE20" s="32"/>
      <c r="CF20" s="32">
        <f t="shared" si="0"/>
        <v>274723853</v>
      </c>
      <c r="CG20" s="32">
        <f>Overview!K20-CF20</f>
        <v>358400636</v>
      </c>
    </row>
    <row r="21" spans="1:85" x14ac:dyDescent="0.2">
      <c r="A21" s="32" t="s">
        <v>142</v>
      </c>
      <c r="B21" s="32"/>
      <c r="C21" s="32"/>
      <c r="D21" s="34">
        <v>29409933</v>
      </c>
      <c r="E21" s="15"/>
      <c r="F21" s="32"/>
      <c r="G21" s="32"/>
      <c r="H21" s="32"/>
      <c r="I21" s="32"/>
      <c r="J21" s="32"/>
      <c r="K21" s="32"/>
      <c r="L21" s="32"/>
      <c r="M21" s="32"/>
      <c r="N21" s="34">
        <v>19410000</v>
      </c>
      <c r="O21" s="15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4">
        <v>6650517</v>
      </c>
      <c r="AE21" s="15"/>
      <c r="AF21" s="32"/>
      <c r="AG21" s="34">
        <v>5732191</v>
      </c>
      <c r="AH21" s="34">
        <v>3275264</v>
      </c>
      <c r="AI21" s="32"/>
      <c r="AJ21" s="32"/>
      <c r="AK21" s="32"/>
      <c r="AL21" s="32"/>
      <c r="AM21" s="34">
        <v>80564009</v>
      </c>
      <c r="AN21" s="32"/>
      <c r="AO21" s="32"/>
      <c r="AP21" s="32"/>
      <c r="AQ21" s="32"/>
      <c r="AR21" s="32"/>
      <c r="AS21" s="32">
        <v>1095</v>
      </c>
      <c r="AT21" s="34">
        <v>2359764</v>
      </c>
      <c r="AU21" s="32"/>
      <c r="AV21" s="32"/>
      <c r="AW21" s="32"/>
      <c r="AX21" s="34">
        <v>4753514</v>
      </c>
      <c r="AY21" s="32"/>
      <c r="AZ21" s="32"/>
      <c r="BA21" s="32"/>
      <c r="BB21" s="32"/>
      <c r="BC21" s="32"/>
      <c r="BD21" s="32"/>
      <c r="BE21" s="34">
        <v>4704425</v>
      </c>
      <c r="BF21" s="32"/>
      <c r="BG21" s="32"/>
      <c r="BH21" s="32"/>
      <c r="BI21" s="32"/>
      <c r="BJ21" s="34">
        <v>16326219</v>
      </c>
      <c r="BK21" s="32"/>
      <c r="BL21" s="34">
        <v>3701795</v>
      </c>
      <c r="BM21" s="32"/>
      <c r="BN21" s="32"/>
      <c r="BO21" s="32"/>
      <c r="BP21" s="34">
        <v>24765134</v>
      </c>
      <c r="BQ21" s="15"/>
      <c r="BR21" s="32"/>
      <c r="BS21" s="32"/>
      <c r="BT21" s="32"/>
      <c r="BU21" s="32"/>
      <c r="BV21" s="34">
        <v>8695033</v>
      </c>
      <c r="BW21" s="34">
        <v>5728373</v>
      </c>
      <c r="BX21" s="32"/>
      <c r="BY21" s="32"/>
      <c r="BZ21" s="32"/>
      <c r="CA21" s="32"/>
      <c r="CB21" s="34">
        <v>101360911</v>
      </c>
      <c r="CC21" s="32"/>
      <c r="CD21" s="32"/>
      <c r="CE21" s="32"/>
      <c r="CF21" s="32">
        <f t="shared" si="0"/>
        <v>317438177</v>
      </c>
      <c r="CG21" s="32">
        <f>Overview!K21-CF21</f>
        <v>333501020</v>
      </c>
    </row>
    <row r="22" spans="1:85" x14ac:dyDescent="0.2">
      <c r="A22" s="32" t="s">
        <v>140</v>
      </c>
      <c r="B22" s="32"/>
      <c r="C22" s="32"/>
      <c r="D22" s="34">
        <v>23184488</v>
      </c>
      <c r="E22" s="32"/>
      <c r="F22" s="32"/>
      <c r="G22" s="32"/>
      <c r="H22" s="32"/>
      <c r="I22" s="32"/>
      <c r="J22" s="32"/>
      <c r="K22" s="32"/>
      <c r="L22" s="32"/>
      <c r="M22" s="32"/>
      <c r="N22" s="34">
        <v>2500000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4">
        <v>4339688</v>
      </c>
      <c r="AE22" s="32"/>
      <c r="AF22" s="32"/>
      <c r="AG22" s="34">
        <v>2300000</v>
      </c>
      <c r="AH22" s="34">
        <v>515000</v>
      </c>
      <c r="AI22" s="32"/>
      <c r="AJ22" s="32"/>
      <c r="AK22" s="32"/>
      <c r="AL22" s="32"/>
      <c r="AM22" s="34">
        <v>121600000</v>
      </c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4">
        <v>3808005</v>
      </c>
      <c r="AY22" s="15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4">
        <v>3528380</v>
      </c>
      <c r="BK22" s="32"/>
      <c r="BL22" s="32">
        <v>4570000</v>
      </c>
      <c r="BM22" s="32"/>
      <c r="BN22" s="32"/>
      <c r="BO22" s="32"/>
      <c r="BP22" s="34">
        <v>19996675</v>
      </c>
      <c r="BQ22" s="32"/>
      <c r="BR22" s="32"/>
      <c r="BS22" s="32"/>
      <c r="BT22" s="32"/>
      <c r="BU22" s="32"/>
      <c r="BV22" s="34">
        <v>5741559</v>
      </c>
      <c r="BW22" s="34">
        <v>3950100</v>
      </c>
      <c r="BX22" s="15"/>
      <c r="BY22" s="32"/>
      <c r="BZ22" s="32"/>
      <c r="CA22" s="32"/>
      <c r="CB22" s="34">
        <v>84787188</v>
      </c>
      <c r="CC22" s="15"/>
      <c r="CD22" s="32"/>
      <c r="CE22" s="32"/>
      <c r="CF22" s="32">
        <f t="shared" si="0"/>
        <v>280821083</v>
      </c>
      <c r="CG22" s="32">
        <f>Overview!K22-CF22</f>
        <v>266328514</v>
      </c>
    </row>
    <row r="23" spans="1:85" x14ac:dyDescent="0.2">
      <c r="A23" s="32" t="s">
        <v>138</v>
      </c>
      <c r="B23" s="32"/>
      <c r="C23" s="32"/>
      <c r="D23" s="34">
        <v>21404392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4">
        <v>5014325</v>
      </c>
      <c r="AE23" s="32"/>
      <c r="AF23" s="32"/>
      <c r="AG23" s="32"/>
      <c r="AH23" s="32"/>
      <c r="AI23" s="32"/>
      <c r="AJ23" s="32"/>
      <c r="AK23" s="32"/>
      <c r="AL23" s="32"/>
      <c r="AM23" s="34">
        <v>152993493</v>
      </c>
      <c r="AN23" s="32"/>
      <c r="AO23" s="32"/>
      <c r="AP23" s="32"/>
      <c r="AQ23" s="32"/>
      <c r="AR23" s="32"/>
      <c r="AS23" s="32"/>
      <c r="AT23" s="15"/>
      <c r="AU23" s="34">
        <v>3165322</v>
      </c>
      <c r="AV23" s="32"/>
      <c r="AW23" s="32"/>
      <c r="AX23" s="34">
        <v>3165322</v>
      </c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4">
        <v>2671766</v>
      </c>
      <c r="BK23" s="32"/>
      <c r="BL23" s="32"/>
      <c r="BM23" s="32"/>
      <c r="BN23" s="32"/>
      <c r="BO23" s="32"/>
      <c r="BP23" s="15"/>
      <c r="BQ23" s="15"/>
      <c r="BR23" s="32"/>
      <c r="BS23" s="32"/>
      <c r="BT23" s="32"/>
      <c r="BU23" s="32"/>
      <c r="BV23" s="34">
        <v>4734322</v>
      </c>
      <c r="BW23" s="32"/>
      <c r="BX23" s="32"/>
      <c r="BY23" s="32"/>
      <c r="BZ23" s="32"/>
      <c r="CA23" s="32"/>
      <c r="CB23" s="32">
        <v>84564922</v>
      </c>
      <c r="CC23" s="32"/>
      <c r="CD23" s="32"/>
      <c r="CE23" s="32"/>
      <c r="CF23" s="32">
        <f t="shared" si="0"/>
        <v>277713864</v>
      </c>
      <c r="CG23" s="32">
        <f>Overview!K23-CF23</f>
        <v>379465957</v>
      </c>
    </row>
    <row r="24" spans="1:85" x14ac:dyDescent="0.2">
      <c r="A24" s="32" t="s">
        <v>3</v>
      </c>
      <c r="B24" s="6"/>
      <c r="C24" s="6"/>
      <c r="D24" s="34">
        <v>18880106</v>
      </c>
      <c r="E24" s="15"/>
      <c r="F24" s="6"/>
      <c r="G24" s="6"/>
      <c r="H24" s="6"/>
      <c r="I24" s="6"/>
      <c r="J24" s="6"/>
      <c r="K24" s="6"/>
      <c r="L24" s="6"/>
      <c r="M24" s="6"/>
      <c r="N24" s="34">
        <v>15274332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34">
        <v>2844618</v>
      </c>
      <c r="AE24" s="6"/>
      <c r="AF24" s="6"/>
      <c r="AG24" s="34">
        <v>1993885</v>
      </c>
      <c r="AH24" s="34">
        <v>2147484</v>
      </c>
      <c r="AI24" s="6"/>
      <c r="AJ24" s="6"/>
      <c r="AK24" s="6"/>
      <c r="AL24" s="6"/>
      <c r="AM24" s="34">
        <v>8658784</v>
      </c>
      <c r="AN24" s="15"/>
      <c r="AO24" s="6"/>
      <c r="AP24" s="6"/>
      <c r="AQ24" s="6"/>
      <c r="AR24" s="6"/>
      <c r="AS24" s="6"/>
      <c r="AT24" s="34">
        <v>3469079</v>
      </c>
      <c r="AU24" s="15"/>
      <c r="AV24" s="6"/>
      <c r="AW24" s="6"/>
      <c r="AX24" s="34">
        <v>2731097</v>
      </c>
      <c r="AY24" s="6"/>
      <c r="AZ24" s="6"/>
      <c r="BA24" s="6"/>
      <c r="BB24" s="6"/>
      <c r="BC24" s="6"/>
      <c r="BD24" s="6"/>
      <c r="BE24" s="6">
        <v>3994681</v>
      </c>
      <c r="BF24" s="6"/>
      <c r="BG24" s="6"/>
      <c r="BH24" s="6"/>
      <c r="BI24" s="6"/>
      <c r="BJ24" s="34">
        <v>9386135</v>
      </c>
      <c r="BK24" s="6"/>
      <c r="BL24" s="6">
        <v>3823968</v>
      </c>
      <c r="BM24" s="6"/>
      <c r="BN24" s="6"/>
      <c r="BO24" s="6"/>
      <c r="BP24" s="34">
        <v>25169783</v>
      </c>
      <c r="BQ24" s="6"/>
      <c r="BR24" s="6"/>
      <c r="BS24" s="6"/>
      <c r="BT24" s="6"/>
      <c r="BU24" s="6"/>
      <c r="BV24" s="34">
        <v>5367955</v>
      </c>
      <c r="BW24" s="34">
        <v>2457844</v>
      </c>
      <c r="BX24" s="15"/>
      <c r="BY24" s="6"/>
      <c r="BZ24" s="6"/>
      <c r="CA24" s="6"/>
      <c r="CB24" s="34">
        <v>33822889</v>
      </c>
      <c r="CC24" s="15"/>
      <c r="CD24" s="6"/>
      <c r="CE24" s="6"/>
      <c r="CF24" s="32">
        <f t="shared" si="0"/>
        <v>140022640</v>
      </c>
      <c r="CG24" s="32">
        <f>Overview!K24-CF24</f>
        <v>126544781</v>
      </c>
    </row>
    <row r="25" spans="1:85" x14ac:dyDescent="0.2">
      <c r="A25" s="32" t="s">
        <v>5</v>
      </c>
      <c r="B25" s="6"/>
      <c r="C25" s="6"/>
      <c r="D25" s="34">
        <v>22418342</v>
      </c>
      <c r="E25" s="15"/>
      <c r="F25" s="6"/>
      <c r="G25" s="6"/>
      <c r="H25" s="6"/>
      <c r="I25" s="6"/>
      <c r="J25" s="6"/>
      <c r="K25" s="6"/>
      <c r="L25" s="6"/>
      <c r="M25" s="6"/>
      <c r="N25" s="34">
        <v>7919827</v>
      </c>
      <c r="O25" s="15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34">
        <v>3760485</v>
      </c>
      <c r="AE25" s="6"/>
      <c r="AF25" s="6"/>
      <c r="AG25" s="34">
        <v>1232814</v>
      </c>
      <c r="AH25" s="34">
        <v>4487383</v>
      </c>
      <c r="AI25" s="6"/>
      <c r="AJ25" s="6"/>
      <c r="AK25" s="6"/>
      <c r="AL25" s="6"/>
      <c r="AM25" s="34">
        <v>12831962</v>
      </c>
      <c r="AN25" s="6"/>
      <c r="AO25" s="6"/>
      <c r="AP25" s="6"/>
      <c r="AQ25" s="6"/>
      <c r="AR25" s="6"/>
      <c r="AS25" s="6"/>
      <c r="AT25" s="34">
        <v>4642633</v>
      </c>
      <c r="AU25" s="6"/>
      <c r="AV25" s="6"/>
      <c r="AW25" s="6"/>
      <c r="AX25" s="34">
        <v>2701225</v>
      </c>
      <c r="AY25" s="15"/>
      <c r="AZ25" s="6"/>
      <c r="BA25" s="6"/>
      <c r="BB25" s="6"/>
      <c r="BC25" s="6"/>
      <c r="BD25" s="6"/>
      <c r="BE25" s="34">
        <v>6252102</v>
      </c>
      <c r="BF25" s="15"/>
      <c r="BG25" s="6"/>
      <c r="BH25" s="6"/>
      <c r="BI25" s="6"/>
      <c r="BJ25" s="34">
        <v>14762084</v>
      </c>
      <c r="BK25" s="6"/>
      <c r="BL25" s="34">
        <v>4194650</v>
      </c>
      <c r="BM25" s="15"/>
      <c r="BN25" s="6"/>
      <c r="BO25" s="6"/>
      <c r="BP25" s="34">
        <v>27095727</v>
      </c>
      <c r="BQ25" s="15"/>
      <c r="BR25" s="6"/>
      <c r="BS25" s="6"/>
      <c r="BT25" s="6"/>
      <c r="BU25" s="6"/>
      <c r="BV25" s="34">
        <v>4036495</v>
      </c>
      <c r="BW25" s="34">
        <v>4617812</v>
      </c>
      <c r="BX25" s="6"/>
      <c r="BY25" s="6"/>
      <c r="BZ25" s="6"/>
      <c r="CA25" s="6"/>
      <c r="CB25" s="34">
        <v>30456328</v>
      </c>
      <c r="CC25" s="6"/>
      <c r="CD25" s="6"/>
      <c r="CE25" s="6"/>
      <c r="CF25" s="32">
        <f t="shared" si="0"/>
        <v>151409869</v>
      </c>
      <c r="CG25" s="32">
        <f>Overview!K25-CF25</f>
        <v>157313189</v>
      </c>
    </row>
    <row r="26" spans="1:85" x14ac:dyDescent="0.2">
      <c r="A26" s="32" t="s">
        <v>9</v>
      </c>
      <c r="B26" s="32">
        <v>3852313</v>
      </c>
      <c r="C26" s="32"/>
      <c r="D26" s="34">
        <v>36164486</v>
      </c>
      <c r="E26" s="32"/>
      <c r="F26" s="32"/>
      <c r="G26" s="32">
        <v>1014517</v>
      </c>
      <c r="H26" s="32">
        <v>385991</v>
      </c>
      <c r="I26" s="32">
        <v>11694313</v>
      </c>
      <c r="J26" s="32"/>
      <c r="K26" s="32"/>
      <c r="L26" s="32"/>
      <c r="M26" s="32">
        <v>1984017</v>
      </c>
      <c r="N26" s="34">
        <v>121200000</v>
      </c>
      <c r="O26" s="15"/>
      <c r="P26" s="32">
        <v>135300</v>
      </c>
      <c r="Q26" s="32"/>
      <c r="R26" s="32"/>
      <c r="S26" s="32">
        <v>1694915</v>
      </c>
      <c r="T26" s="32"/>
      <c r="U26" s="32"/>
      <c r="V26" s="32">
        <v>1481236</v>
      </c>
      <c r="W26" s="32"/>
      <c r="X26" s="32">
        <v>99682</v>
      </c>
      <c r="Y26" s="32">
        <v>742346</v>
      </c>
      <c r="Z26" s="32">
        <v>14900795</v>
      </c>
      <c r="AA26" s="32">
        <v>714766</v>
      </c>
      <c r="AB26" s="32"/>
      <c r="AC26" s="32"/>
      <c r="AD26" s="34">
        <v>13705128</v>
      </c>
      <c r="AE26" s="15"/>
      <c r="AF26" s="32">
        <v>141202</v>
      </c>
      <c r="AG26" s="34">
        <v>12209244</v>
      </c>
      <c r="AH26" s="34">
        <v>15308150</v>
      </c>
      <c r="AI26" s="32"/>
      <c r="AJ26" s="32"/>
      <c r="AK26" s="32">
        <v>11229138</v>
      </c>
      <c r="AL26" s="32"/>
      <c r="AM26" s="34">
        <v>25185661</v>
      </c>
      <c r="AN26" s="32"/>
      <c r="AO26" s="32"/>
      <c r="AP26" s="32"/>
      <c r="AQ26" s="32"/>
      <c r="AR26" s="32"/>
      <c r="AS26" s="32"/>
      <c r="AT26" s="34">
        <v>13909003</v>
      </c>
      <c r="AU26" s="32">
        <v>17067468</v>
      </c>
      <c r="AV26" s="32"/>
      <c r="AW26" s="32">
        <v>1704234</v>
      </c>
      <c r="AX26" s="34">
        <v>5226081</v>
      </c>
      <c r="AY26" s="32"/>
      <c r="AZ26" s="32">
        <v>1844566</v>
      </c>
      <c r="BA26" s="32"/>
      <c r="BB26" s="32"/>
      <c r="BC26" s="32"/>
      <c r="BD26" s="32">
        <v>1951834</v>
      </c>
      <c r="BE26" s="34">
        <v>14949472</v>
      </c>
      <c r="BF26" s="32"/>
      <c r="BG26" s="32">
        <v>575105</v>
      </c>
      <c r="BH26" s="32"/>
      <c r="BI26" s="32">
        <v>311824</v>
      </c>
      <c r="BJ26" s="34">
        <v>44220462</v>
      </c>
      <c r="BK26" s="15"/>
      <c r="BL26" s="34">
        <v>10210551</v>
      </c>
      <c r="BM26" s="32"/>
      <c r="BN26" s="32">
        <v>50427</v>
      </c>
      <c r="BO26" s="32"/>
      <c r="BP26" s="34">
        <v>64211513</v>
      </c>
      <c r="BQ26" s="32">
        <v>4990454</v>
      </c>
      <c r="BR26" s="32"/>
      <c r="BS26" s="32">
        <v>2567824</v>
      </c>
      <c r="BT26" s="32"/>
      <c r="BU26" s="32"/>
      <c r="BV26" s="32">
        <v>8303368</v>
      </c>
      <c r="BW26" s="34">
        <v>8866802</v>
      </c>
      <c r="BX26" s="32"/>
      <c r="BY26" s="32"/>
      <c r="BZ26" s="32"/>
      <c r="CA26" s="32"/>
      <c r="CB26" s="34">
        <v>57074453</v>
      </c>
      <c r="CC26" s="32">
        <v>136332</v>
      </c>
      <c r="CD26" s="32">
        <v>2384218</v>
      </c>
      <c r="CE26" s="32">
        <v>715214</v>
      </c>
      <c r="CF26" s="32">
        <f t="shared" si="0"/>
        <v>535114405</v>
      </c>
      <c r="CG26" s="32">
        <f>Overview!K26-CF26</f>
        <v>271285595</v>
      </c>
    </row>
    <row r="27" spans="1:85" x14ac:dyDescent="0.2">
      <c r="A27" s="32" t="s">
        <v>122</v>
      </c>
      <c r="B27" s="32">
        <v>5726375</v>
      </c>
      <c r="C27" s="32"/>
      <c r="D27" s="32">
        <v>15541177</v>
      </c>
      <c r="E27" s="32"/>
      <c r="F27" s="32"/>
      <c r="G27" s="32"/>
      <c r="H27" s="32"/>
      <c r="I27" s="32">
        <v>41100000</v>
      </c>
      <c r="J27" s="32">
        <v>445229</v>
      </c>
      <c r="K27" s="32"/>
      <c r="L27" s="32"/>
      <c r="M27" s="32"/>
      <c r="N27" s="34">
        <v>106052345</v>
      </c>
      <c r="O27" s="15"/>
      <c r="P27" s="32"/>
      <c r="Q27" s="32"/>
      <c r="R27" s="32">
        <v>1037921</v>
      </c>
      <c r="S27" s="32"/>
      <c r="T27" s="32"/>
      <c r="U27" s="32"/>
      <c r="V27" s="32"/>
      <c r="W27" s="32"/>
      <c r="X27" s="32"/>
      <c r="Y27" s="32"/>
      <c r="Z27" s="32">
        <v>14200000</v>
      </c>
      <c r="AA27" s="32">
        <v>7298785</v>
      </c>
      <c r="AB27" s="32"/>
      <c r="AC27" s="32"/>
      <c r="AD27" s="34">
        <v>5900000</v>
      </c>
      <c r="AE27" s="15"/>
      <c r="AF27" s="32"/>
      <c r="AG27" s="32">
        <v>8100000</v>
      </c>
      <c r="AH27" s="32">
        <v>10800000</v>
      </c>
      <c r="AI27" s="32"/>
      <c r="AJ27" s="32"/>
      <c r="AK27" s="32">
        <v>7913596</v>
      </c>
      <c r="AL27" s="32"/>
      <c r="AM27" s="32">
        <v>9400000</v>
      </c>
      <c r="AN27" s="32"/>
      <c r="AO27" s="32"/>
      <c r="AP27" s="32"/>
      <c r="AQ27" s="32"/>
      <c r="AR27" s="32"/>
      <c r="AS27" s="32">
        <v>138041</v>
      </c>
      <c r="AT27" s="32">
        <v>6400000</v>
      </c>
      <c r="AU27" s="32">
        <v>24800000</v>
      </c>
      <c r="AV27" s="32"/>
      <c r="AW27" s="32">
        <v>2793459</v>
      </c>
      <c r="AX27" s="32">
        <v>2343197</v>
      </c>
      <c r="AY27" s="32"/>
      <c r="AZ27" s="32"/>
      <c r="BA27" s="32"/>
      <c r="BB27" s="32"/>
      <c r="BC27" s="32"/>
      <c r="BD27" s="32"/>
      <c r="BE27" s="32">
        <v>10300000</v>
      </c>
      <c r="BF27" s="32">
        <v>1486879</v>
      </c>
      <c r="BG27" s="32">
        <v>1455019</v>
      </c>
      <c r="BH27" s="32"/>
      <c r="BI27" s="32"/>
      <c r="BJ27" s="32">
        <v>10900000</v>
      </c>
      <c r="BK27" s="32"/>
      <c r="BL27" s="34">
        <v>7300000</v>
      </c>
      <c r="BM27" s="32">
        <v>408092</v>
      </c>
      <c r="BN27" s="32"/>
      <c r="BO27" s="32"/>
      <c r="BP27" s="32">
        <v>13100000</v>
      </c>
      <c r="BQ27" s="32">
        <v>8200000</v>
      </c>
      <c r="BR27" s="32"/>
      <c r="BS27" s="32"/>
      <c r="BT27" s="32"/>
      <c r="BU27" s="32"/>
      <c r="BV27" s="34">
        <v>8100000</v>
      </c>
      <c r="BW27" s="34">
        <v>3335582</v>
      </c>
      <c r="BX27" s="32"/>
      <c r="BY27" s="32">
        <v>2817397</v>
      </c>
      <c r="BZ27" s="32"/>
      <c r="CA27" s="32"/>
      <c r="CB27" s="32">
        <v>24037699</v>
      </c>
      <c r="CC27" s="32"/>
      <c r="CD27" s="32"/>
      <c r="CE27" s="32"/>
      <c r="CF27" s="32">
        <f t="shared" si="0"/>
        <v>361430793</v>
      </c>
      <c r="CG27" s="32">
        <f>Overview!K27-CF27</f>
        <v>65498358</v>
      </c>
    </row>
    <row r="28" spans="1:85" x14ac:dyDescent="0.2">
      <c r="A28" s="32" t="s">
        <v>118</v>
      </c>
      <c r="B28" s="32"/>
      <c r="C28" s="32"/>
      <c r="D28" s="34">
        <v>22342258</v>
      </c>
      <c r="E28" s="15"/>
      <c r="F28" s="32"/>
      <c r="G28" s="32"/>
      <c r="H28" s="32"/>
      <c r="I28" s="32"/>
      <c r="J28" s="32"/>
      <c r="K28" s="32"/>
      <c r="L28" s="32"/>
      <c r="M28" s="32"/>
      <c r="N28" s="34">
        <v>63440000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4">
        <v>4296428</v>
      </c>
      <c r="AE28" s="32"/>
      <c r="AF28" s="32"/>
      <c r="AG28" s="34">
        <v>6329491</v>
      </c>
      <c r="AH28" s="32"/>
      <c r="AI28" s="32"/>
      <c r="AJ28" s="32"/>
      <c r="AK28" s="32"/>
      <c r="AL28" s="32"/>
      <c r="AM28" s="34">
        <v>8993829</v>
      </c>
      <c r="AN28" s="32"/>
      <c r="AO28" s="32"/>
      <c r="AP28" s="32"/>
      <c r="AQ28" s="32"/>
      <c r="AR28" s="32"/>
      <c r="AS28" s="32"/>
      <c r="AT28" s="34">
        <v>6351839</v>
      </c>
      <c r="AU28" s="32"/>
      <c r="AV28" s="32"/>
      <c r="AW28" s="32"/>
      <c r="AX28" s="34">
        <v>2818528</v>
      </c>
      <c r="AY28" s="32"/>
      <c r="AZ28" s="32"/>
      <c r="BA28" s="32"/>
      <c r="BB28" s="32"/>
      <c r="BC28" s="32"/>
      <c r="BD28" s="32"/>
      <c r="BE28" s="34">
        <v>8927595</v>
      </c>
      <c r="BF28" s="32"/>
      <c r="BG28" s="32"/>
      <c r="BH28" s="32"/>
      <c r="BI28" s="32"/>
      <c r="BJ28" s="34">
        <v>10424135</v>
      </c>
      <c r="BK28" s="15"/>
      <c r="BL28" s="34">
        <v>5020889</v>
      </c>
      <c r="BM28" s="15"/>
      <c r="BN28" s="32"/>
      <c r="BO28" s="32"/>
      <c r="BP28" s="34">
        <v>14993036</v>
      </c>
      <c r="BQ28" s="32"/>
      <c r="BR28" s="32"/>
      <c r="BS28" s="32"/>
      <c r="BT28" s="32"/>
      <c r="BU28" s="32"/>
      <c r="BV28" s="32"/>
      <c r="BW28" s="34">
        <v>3165288</v>
      </c>
      <c r="BX28" s="15"/>
      <c r="BY28" s="32"/>
      <c r="BZ28" s="32">
        <v>1039036</v>
      </c>
      <c r="CA28" s="32"/>
      <c r="CB28" s="34">
        <v>46198857</v>
      </c>
      <c r="CC28" s="32"/>
      <c r="CD28" s="32"/>
      <c r="CE28" s="32"/>
      <c r="CF28" s="32">
        <f t="shared" si="0"/>
        <v>204341209</v>
      </c>
      <c r="CG28" s="32">
        <f>Overview!K28-CF28</f>
        <v>172612791</v>
      </c>
    </row>
    <row r="29" spans="1:85" x14ac:dyDescent="0.2">
      <c r="A29" s="32" t="s">
        <v>132</v>
      </c>
      <c r="B29" s="32">
        <v>3695360</v>
      </c>
      <c r="C29" s="32"/>
      <c r="D29" s="32">
        <v>38602217</v>
      </c>
      <c r="E29" s="32"/>
      <c r="F29" s="32"/>
      <c r="G29" s="32"/>
      <c r="H29" s="32"/>
      <c r="I29" s="32">
        <v>14600000</v>
      </c>
      <c r="J29" s="32">
        <v>981609</v>
      </c>
      <c r="K29" s="32"/>
      <c r="L29" s="32"/>
      <c r="M29" s="32"/>
      <c r="N29" s="32">
        <v>69484896</v>
      </c>
      <c r="O29" s="32"/>
      <c r="P29" s="32"/>
      <c r="Q29" s="32"/>
      <c r="R29" s="32">
        <v>1655374</v>
      </c>
      <c r="S29" s="32">
        <v>6100000</v>
      </c>
      <c r="T29" s="32"/>
      <c r="U29" s="32"/>
      <c r="V29" s="32"/>
      <c r="W29" s="32"/>
      <c r="X29" s="32"/>
      <c r="Y29" s="32"/>
      <c r="Z29" s="32">
        <v>39366912</v>
      </c>
      <c r="AA29" s="32">
        <v>46603040</v>
      </c>
      <c r="AB29" s="32"/>
      <c r="AC29" s="32"/>
      <c r="AD29" s="34">
        <v>5493212</v>
      </c>
      <c r="AE29" s="15"/>
      <c r="AF29" s="32"/>
      <c r="AG29" s="34">
        <v>1143293</v>
      </c>
      <c r="AH29" s="32">
        <v>3200000</v>
      </c>
      <c r="AI29" s="32"/>
      <c r="AJ29" s="32"/>
      <c r="AK29" s="32">
        <v>10900000</v>
      </c>
      <c r="AL29" s="32"/>
      <c r="AM29" s="32">
        <v>39164664</v>
      </c>
      <c r="AN29" s="32"/>
      <c r="AO29" s="32"/>
      <c r="AP29" s="32"/>
      <c r="AQ29" s="32"/>
      <c r="AR29" s="32"/>
      <c r="AS29" s="32">
        <v>216524</v>
      </c>
      <c r="AT29" s="34">
        <v>3651314</v>
      </c>
      <c r="AU29" s="32">
        <v>11400000</v>
      </c>
      <c r="AV29" s="32"/>
      <c r="AW29" s="32">
        <v>7990623</v>
      </c>
      <c r="AX29" s="32">
        <v>5081349</v>
      </c>
      <c r="AY29" s="32"/>
      <c r="AZ29" s="32"/>
      <c r="BA29" s="32"/>
      <c r="BB29" s="32"/>
      <c r="BC29" s="32"/>
      <c r="BD29" s="32"/>
      <c r="BE29" s="34">
        <v>4322587</v>
      </c>
      <c r="BF29" s="32">
        <v>8159017</v>
      </c>
      <c r="BG29" s="32">
        <v>1681718</v>
      </c>
      <c r="BH29" s="32"/>
      <c r="BI29" s="32"/>
      <c r="BJ29" s="32">
        <v>11409243</v>
      </c>
      <c r="BK29" s="32"/>
      <c r="BL29" s="34">
        <v>4120651</v>
      </c>
      <c r="BM29" s="32">
        <v>484299</v>
      </c>
      <c r="BN29" s="32">
        <v>244190</v>
      </c>
      <c r="BO29" s="32"/>
      <c r="BP29" s="32">
        <v>7932326</v>
      </c>
      <c r="BQ29" s="32">
        <v>16818334</v>
      </c>
      <c r="BR29" s="32"/>
      <c r="BS29" s="32">
        <v>11000000</v>
      </c>
      <c r="BT29" s="32"/>
      <c r="BU29" s="32"/>
      <c r="BV29" s="34">
        <v>2636512</v>
      </c>
      <c r="BW29" s="34">
        <v>2425539</v>
      </c>
      <c r="BX29" s="32"/>
      <c r="BY29" s="32">
        <v>1748618</v>
      </c>
      <c r="BZ29" s="32"/>
      <c r="CA29" s="32"/>
      <c r="CB29" s="32">
        <v>81837978</v>
      </c>
      <c r="CC29" s="32"/>
      <c r="CD29" s="32"/>
      <c r="CE29" s="32"/>
      <c r="CF29" s="32">
        <f t="shared" si="0"/>
        <v>464151399</v>
      </c>
      <c r="CG29" s="32">
        <f>Overview!K29-CF29</f>
        <v>54659765</v>
      </c>
    </row>
    <row r="30" spans="1:85" x14ac:dyDescent="0.2">
      <c r="A30" s="32" t="s">
        <v>134</v>
      </c>
      <c r="B30" s="32">
        <v>904099</v>
      </c>
      <c r="C30" s="32"/>
      <c r="D30" s="32">
        <v>12906370</v>
      </c>
      <c r="E30" s="32"/>
      <c r="F30" s="32"/>
      <c r="G30" s="32"/>
      <c r="H30" s="32"/>
      <c r="I30" s="32">
        <v>3618076</v>
      </c>
      <c r="J30" s="32">
        <v>421718</v>
      </c>
      <c r="K30" s="32"/>
      <c r="L30" s="32"/>
      <c r="M30" s="32"/>
      <c r="N30" s="32">
        <v>16600000</v>
      </c>
      <c r="O30" s="32"/>
      <c r="P30" s="32"/>
      <c r="Q30" s="32"/>
      <c r="R30" s="32">
        <v>913931</v>
      </c>
      <c r="S30" s="32"/>
      <c r="T30" s="32"/>
      <c r="U30" s="32"/>
      <c r="V30" s="32"/>
      <c r="W30" s="32"/>
      <c r="X30" s="32"/>
      <c r="Y30" s="32"/>
      <c r="Z30" s="32">
        <v>11329702</v>
      </c>
      <c r="AA30" s="32">
        <v>16953570</v>
      </c>
      <c r="AB30" s="32"/>
      <c r="AC30" s="32"/>
      <c r="AD30" s="34">
        <v>1133503</v>
      </c>
      <c r="AE30" s="32"/>
      <c r="AF30" s="32"/>
      <c r="AG30" s="32">
        <v>300771</v>
      </c>
      <c r="AH30" s="32">
        <v>1773295</v>
      </c>
      <c r="AI30" s="32"/>
      <c r="AJ30" s="32"/>
      <c r="AK30" s="32">
        <v>5264402</v>
      </c>
      <c r="AL30" s="32"/>
      <c r="AM30" s="32">
        <v>18919408</v>
      </c>
      <c r="AN30" s="32"/>
      <c r="AO30" s="32"/>
      <c r="AP30" s="32"/>
      <c r="AQ30" s="32"/>
      <c r="AR30" s="32"/>
      <c r="AS30" s="32">
        <v>68836</v>
      </c>
      <c r="AT30" s="34">
        <v>1001410</v>
      </c>
      <c r="AU30" s="32">
        <v>4935067</v>
      </c>
      <c r="AV30" s="32"/>
      <c r="AW30" s="32">
        <v>2904520</v>
      </c>
      <c r="AX30" s="32">
        <v>1967420</v>
      </c>
      <c r="AY30" s="32"/>
      <c r="AZ30" s="32"/>
      <c r="BA30" s="32"/>
      <c r="BB30" s="32"/>
      <c r="BC30" s="32"/>
      <c r="BD30" s="32"/>
      <c r="BE30" s="34">
        <v>1272110</v>
      </c>
      <c r="BF30" s="32">
        <v>3611300</v>
      </c>
      <c r="BG30" s="32">
        <v>768733</v>
      </c>
      <c r="BH30" s="32"/>
      <c r="BI30" s="32"/>
      <c r="BJ30" s="32">
        <v>6041369</v>
      </c>
      <c r="BK30" s="32"/>
      <c r="BL30" s="34">
        <v>1274576</v>
      </c>
      <c r="BM30" s="32">
        <v>264899</v>
      </c>
      <c r="BN30" s="32"/>
      <c r="BO30" s="32"/>
      <c r="BP30" s="32">
        <v>1752351</v>
      </c>
      <c r="BQ30" s="32">
        <v>7246001</v>
      </c>
      <c r="BR30" s="32"/>
      <c r="BS30" s="32">
        <v>2800000</v>
      </c>
      <c r="BT30" s="32"/>
      <c r="BU30" s="32"/>
      <c r="BV30" s="32">
        <v>955718</v>
      </c>
      <c r="BW30" s="34">
        <v>1224694</v>
      </c>
      <c r="BX30" s="32"/>
      <c r="BY30" s="32">
        <v>484513</v>
      </c>
      <c r="BZ30" s="32"/>
      <c r="CA30" s="32"/>
      <c r="CB30" s="32">
        <v>25838652</v>
      </c>
      <c r="CC30" s="32"/>
      <c r="CD30" s="32"/>
      <c r="CE30" s="32"/>
      <c r="CF30" s="32">
        <f t="shared" si="0"/>
        <v>155451014</v>
      </c>
      <c r="CG30" s="32">
        <f>Overview!K30-CF30</f>
        <v>16112775</v>
      </c>
    </row>
    <row r="31" spans="1:85" x14ac:dyDescent="0.2">
      <c r="A31" s="32" t="s">
        <v>18</v>
      </c>
      <c r="B31" s="32">
        <v>7033029</v>
      </c>
      <c r="C31" s="32">
        <v>68369</v>
      </c>
      <c r="D31" s="32">
        <v>20264403</v>
      </c>
      <c r="E31" s="32">
        <v>1755851</v>
      </c>
      <c r="F31" s="32">
        <v>665503</v>
      </c>
      <c r="G31" s="32">
        <v>2278867</v>
      </c>
      <c r="H31" s="32">
        <v>1407192</v>
      </c>
      <c r="I31" s="32">
        <v>31896084</v>
      </c>
      <c r="J31" s="32">
        <v>328580</v>
      </c>
      <c r="K31" s="32">
        <v>192582</v>
      </c>
      <c r="L31" s="32">
        <v>5071252</v>
      </c>
      <c r="M31" s="32">
        <v>4362392</v>
      </c>
      <c r="N31" s="32">
        <v>118888328</v>
      </c>
      <c r="O31" s="32">
        <v>4384524</v>
      </c>
      <c r="P31" s="32">
        <v>461870</v>
      </c>
      <c r="Q31" s="32">
        <v>61203</v>
      </c>
      <c r="R31" s="32">
        <v>1189529</v>
      </c>
      <c r="S31" s="32">
        <v>2468895</v>
      </c>
      <c r="T31" s="32">
        <v>779671</v>
      </c>
      <c r="U31" s="32">
        <v>8022</v>
      </c>
      <c r="V31" s="32">
        <v>2692449</v>
      </c>
      <c r="W31" s="32">
        <v>533993</v>
      </c>
      <c r="X31" s="32">
        <v>203713</v>
      </c>
      <c r="Y31" s="32">
        <v>1158441</v>
      </c>
      <c r="Z31" s="32">
        <v>18790172</v>
      </c>
      <c r="AA31" s="32">
        <v>11671525</v>
      </c>
      <c r="AB31" s="32">
        <v>53051</v>
      </c>
      <c r="AC31" s="32">
        <v>1112868</v>
      </c>
      <c r="AD31" s="32">
        <v>9080755</v>
      </c>
      <c r="AE31" s="32">
        <v>1028118</v>
      </c>
      <c r="AF31" s="32">
        <v>340305</v>
      </c>
      <c r="AG31" s="32">
        <v>11403714</v>
      </c>
      <c r="AH31" s="32">
        <v>12335003</v>
      </c>
      <c r="AI31" s="32">
        <v>98770</v>
      </c>
      <c r="AJ31" s="32">
        <v>2602715</v>
      </c>
      <c r="AK31" s="32">
        <v>10157185</v>
      </c>
      <c r="AL31" s="32">
        <v>297261</v>
      </c>
      <c r="AM31" s="32">
        <v>25390872</v>
      </c>
      <c r="AN31" s="32">
        <v>330441</v>
      </c>
      <c r="AO31" s="32">
        <v>260893</v>
      </c>
      <c r="AP31" s="32">
        <v>1666038</v>
      </c>
      <c r="AQ31" s="32">
        <v>139920</v>
      </c>
      <c r="AR31" s="32">
        <v>629019</v>
      </c>
      <c r="AS31" s="32">
        <v>149194</v>
      </c>
      <c r="AT31" s="32">
        <v>6771976</v>
      </c>
      <c r="AU31" s="32">
        <v>27070660</v>
      </c>
      <c r="AV31" s="32">
        <v>100575</v>
      </c>
      <c r="AW31" s="32">
        <v>4042454</v>
      </c>
      <c r="AX31" s="32">
        <v>2692015</v>
      </c>
      <c r="AY31" s="32">
        <v>280973</v>
      </c>
      <c r="AZ31" s="32">
        <v>2827030</v>
      </c>
      <c r="BA31" s="32">
        <v>433819</v>
      </c>
      <c r="BB31" s="32">
        <v>665551</v>
      </c>
      <c r="BC31" s="32">
        <v>305790</v>
      </c>
      <c r="BD31" s="32">
        <v>5205100</v>
      </c>
      <c r="BE31" s="32">
        <v>7523563</v>
      </c>
      <c r="BF31" s="32">
        <v>2692532</v>
      </c>
      <c r="BG31" s="32">
        <v>1510539</v>
      </c>
      <c r="BH31" s="32">
        <v>1102206</v>
      </c>
      <c r="BI31" s="32">
        <v>1026388</v>
      </c>
      <c r="BJ31" s="32">
        <v>16341826</v>
      </c>
      <c r="BK31" s="32">
        <v>179822</v>
      </c>
      <c r="BL31" s="32">
        <v>5314547</v>
      </c>
      <c r="BM31" s="32">
        <v>340138</v>
      </c>
      <c r="BN31" s="32">
        <v>100328</v>
      </c>
      <c r="BO31" s="32">
        <v>2308622</v>
      </c>
      <c r="BP31" s="32">
        <v>51515808</v>
      </c>
      <c r="BQ31" s="32">
        <v>11950872</v>
      </c>
      <c r="BR31" s="32">
        <v>17249</v>
      </c>
      <c r="BS31" s="32">
        <v>3680062</v>
      </c>
      <c r="BT31" s="32">
        <v>1763514</v>
      </c>
      <c r="BU31" s="32">
        <v>22366</v>
      </c>
      <c r="BV31" s="32">
        <v>9657745</v>
      </c>
      <c r="BW31" s="32">
        <v>7910547</v>
      </c>
      <c r="BX31" s="32">
        <v>870753</v>
      </c>
      <c r="BY31" s="32">
        <v>2556451</v>
      </c>
      <c r="BZ31" s="32">
        <v>1614561</v>
      </c>
      <c r="CA31" s="32">
        <v>5027635</v>
      </c>
      <c r="CB31" s="32">
        <v>39582696</v>
      </c>
      <c r="CC31" s="32">
        <v>502495</v>
      </c>
      <c r="CD31" s="32">
        <v>2527948</v>
      </c>
      <c r="CE31" s="32">
        <v>2140029</v>
      </c>
      <c r="CF31" s="32">
        <f t="shared" si="0"/>
        <v>545869746</v>
      </c>
      <c r="CG31" s="32">
        <f>Overview!K31-CF31</f>
        <v>0</v>
      </c>
    </row>
    <row r="32" spans="1:85" x14ac:dyDescent="0.2">
      <c r="A32" s="32" t="s">
        <v>127</v>
      </c>
      <c r="B32" s="32"/>
      <c r="C32" s="32"/>
      <c r="D32" s="34">
        <v>25492472</v>
      </c>
      <c r="E32" s="32"/>
      <c r="F32" s="32"/>
      <c r="G32" s="32"/>
      <c r="H32" s="32"/>
      <c r="I32" s="32"/>
      <c r="J32" s="32"/>
      <c r="K32" s="32"/>
      <c r="L32" s="32"/>
      <c r="M32" s="32"/>
      <c r="N32" s="34">
        <v>4100273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4">
        <v>2921715</v>
      </c>
      <c r="AE32" s="32"/>
      <c r="AF32" s="32"/>
      <c r="AG32" s="34">
        <v>538518</v>
      </c>
      <c r="AH32" s="32"/>
      <c r="AI32" s="32"/>
      <c r="AJ32" s="32"/>
      <c r="AK32" s="32"/>
      <c r="AL32" s="32"/>
      <c r="AM32" s="34">
        <v>109905784</v>
      </c>
      <c r="AN32" s="32"/>
      <c r="AO32" s="32"/>
      <c r="AP32" s="32"/>
      <c r="AQ32" s="32"/>
      <c r="AR32" s="32"/>
      <c r="AS32" s="32"/>
      <c r="AT32" s="34">
        <v>1390978</v>
      </c>
      <c r="AU32" s="32"/>
      <c r="AV32" s="32"/>
      <c r="AW32" s="32"/>
      <c r="AX32" s="34">
        <v>3415020</v>
      </c>
      <c r="AY32" s="32"/>
      <c r="AZ32" s="32"/>
      <c r="BA32" s="32"/>
      <c r="BB32" s="32"/>
      <c r="BC32" s="32"/>
      <c r="BD32" s="32"/>
      <c r="BE32" s="34">
        <v>2255888</v>
      </c>
      <c r="BF32" s="32"/>
      <c r="BG32" s="32"/>
      <c r="BH32" s="32"/>
      <c r="BI32" s="32"/>
      <c r="BJ32" s="34">
        <v>2190010</v>
      </c>
      <c r="BK32" s="32"/>
      <c r="BL32" s="34">
        <v>1970957</v>
      </c>
      <c r="BM32" s="32"/>
      <c r="BN32" s="32"/>
      <c r="BO32" s="32"/>
      <c r="BP32" s="34">
        <v>7132317</v>
      </c>
      <c r="BQ32" s="32"/>
      <c r="BR32" s="32"/>
      <c r="BS32" s="32"/>
      <c r="BT32" s="32"/>
      <c r="BU32" s="32"/>
      <c r="BV32" s="34">
        <v>6385698</v>
      </c>
      <c r="BW32" s="34">
        <v>3083849</v>
      </c>
      <c r="BX32" s="32"/>
      <c r="BY32" s="32"/>
      <c r="BZ32" s="32"/>
      <c r="CA32" s="32"/>
      <c r="CB32" s="34">
        <v>81944138</v>
      </c>
      <c r="CC32" s="32"/>
      <c r="CD32" s="32"/>
      <c r="CE32" s="32"/>
      <c r="CF32" s="32">
        <f t="shared" si="0"/>
        <v>252727617</v>
      </c>
      <c r="CG32" s="32">
        <f>Overview!K32-CF32</f>
        <v>299772383</v>
      </c>
    </row>
    <row r="33" spans="1:85" x14ac:dyDescent="0.2">
      <c r="A33" s="32" t="s">
        <v>129</v>
      </c>
      <c r="B33" s="32"/>
      <c r="C33" s="32"/>
      <c r="D33" s="34">
        <v>18632998</v>
      </c>
      <c r="E33" s="32"/>
      <c r="F33" s="32"/>
      <c r="G33" s="32"/>
      <c r="H33" s="32"/>
      <c r="I33" s="32"/>
      <c r="J33" s="32"/>
      <c r="K33" s="32"/>
      <c r="L33" s="32"/>
      <c r="M33" s="32"/>
      <c r="N33" s="34">
        <v>5488408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4">
        <v>1909959</v>
      </c>
      <c r="AE33" s="15"/>
      <c r="AF33" s="32"/>
      <c r="AG33" s="34">
        <v>617073</v>
      </c>
      <c r="AH33" s="34">
        <v>257215</v>
      </c>
      <c r="AI33" s="32"/>
      <c r="AJ33" s="32"/>
      <c r="AK33" s="32"/>
      <c r="AL33" s="32"/>
      <c r="AM33" s="34">
        <v>78182528</v>
      </c>
      <c r="AN33" s="32"/>
      <c r="AO33" s="32"/>
      <c r="AP33" s="32"/>
      <c r="AQ33" s="32"/>
      <c r="AR33" s="32"/>
      <c r="AS33" s="32"/>
      <c r="AT33" s="34">
        <v>1102637</v>
      </c>
      <c r="AU33" s="32"/>
      <c r="AV33" s="32"/>
      <c r="AW33" s="32"/>
      <c r="AX33" s="34">
        <v>2561531</v>
      </c>
      <c r="AY33" s="32"/>
      <c r="AZ33" s="32"/>
      <c r="BA33" s="32"/>
      <c r="BB33" s="32"/>
      <c r="BC33" s="32"/>
      <c r="BD33" s="32"/>
      <c r="BE33" s="34">
        <v>2074021</v>
      </c>
      <c r="BF33" s="32"/>
      <c r="BG33" s="32"/>
      <c r="BH33" s="32"/>
      <c r="BI33" s="32"/>
      <c r="BJ33" s="34">
        <v>5258522</v>
      </c>
      <c r="BK33" s="15"/>
      <c r="BL33" s="34">
        <v>2040600</v>
      </c>
      <c r="BM33" s="15"/>
      <c r="BN33" s="32"/>
      <c r="BO33" s="32"/>
      <c r="BP33" s="34">
        <v>7139915</v>
      </c>
      <c r="BQ33" s="32"/>
      <c r="BR33" s="32"/>
      <c r="BS33" s="32"/>
      <c r="BT33" s="32"/>
      <c r="BU33" s="32"/>
      <c r="BV33" s="34">
        <v>1488278</v>
      </c>
      <c r="BW33" s="34">
        <v>2035976</v>
      </c>
      <c r="BX33" s="32"/>
      <c r="BY33" s="32"/>
      <c r="BZ33" s="32"/>
      <c r="CA33" s="32"/>
      <c r="CB33" s="34">
        <v>58762764</v>
      </c>
      <c r="CC33" s="32"/>
      <c r="CD33" s="32"/>
      <c r="CE33" s="32"/>
      <c r="CF33" s="32">
        <f t="shared" si="0"/>
        <v>187552425</v>
      </c>
      <c r="CG33" s="32">
        <f>Overview!K33-CF33</f>
        <v>158466450</v>
      </c>
    </row>
    <row r="34" spans="1:85" x14ac:dyDescent="0.2">
      <c r="A34" s="32" t="s">
        <v>128</v>
      </c>
      <c r="B34" s="32"/>
      <c r="C34" s="32"/>
      <c r="D34" s="34">
        <v>27248575</v>
      </c>
      <c r="E34" s="32"/>
      <c r="F34" s="32"/>
      <c r="G34" s="32"/>
      <c r="H34" s="32"/>
      <c r="I34" s="32"/>
      <c r="J34" s="32"/>
      <c r="K34" s="32"/>
      <c r="L34" s="32"/>
      <c r="M34" s="32"/>
      <c r="N34" s="34">
        <v>9128645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4">
        <v>2531147</v>
      </c>
      <c r="AE34" s="15"/>
      <c r="AF34" s="32"/>
      <c r="AG34" s="34">
        <v>747344</v>
      </c>
      <c r="AH34" s="34">
        <v>589179</v>
      </c>
      <c r="AI34" s="32"/>
      <c r="AJ34" s="32"/>
      <c r="AK34" s="32"/>
      <c r="AL34" s="32"/>
      <c r="AM34" s="34">
        <v>82665136</v>
      </c>
      <c r="AN34" s="32"/>
      <c r="AO34" s="32"/>
      <c r="AP34" s="32"/>
      <c r="AQ34" s="32"/>
      <c r="AR34" s="32"/>
      <c r="AS34" s="32"/>
      <c r="AT34" s="34">
        <v>1668063</v>
      </c>
      <c r="AU34" s="32"/>
      <c r="AV34" s="32"/>
      <c r="AW34" s="32"/>
      <c r="AX34" s="34">
        <v>4182607</v>
      </c>
      <c r="AY34" s="15"/>
      <c r="AZ34" s="32"/>
      <c r="BA34" s="32"/>
      <c r="BB34" s="32"/>
      <c r="BC34" s="32"/>
      <c r="BD34" s="32"/>
      <c r="BE34" s="32">
        <v>2299165</v>
      </c>
      <c r="BF34" s="32"/>
      <c r="BG34" s="32"/>
      <c r="BH34" s="32"/>
      <c r="BI34" s="32"/>
      <c r="BJ34" s="34">
        <v>8269382</v>
      </c>
      <c r="BK34" s="32"/>
      <c r="BL34" s="34">
        <v>2501307</v>
      </c>
      <c r="BM34" s="15"/>
      <c r="BN34" s="32"/>
      <c r="BO34" s="32"/>
      <c r="BP34" s="34">
        <v>10330455</v>
      </c>
      <c r="BQ34" s="32"/>
      <c r="BR34" s="32"/>
      <c r="BS34" s="32"/>
      <c r="BT34" s="32"/>
      <c r="BU34" s="32"/>
      <c r="BV34" s="34">
        <v>3241852</v>
      </c>
      <c r="BW34" s="34">
        <v>2491185</v>
      </c>
      <c r="BX34" s="32"/>
      <c r="BY34" s="32"/>
      <c r="BZ34" s="32"/>
      <c r="CA34" s="32"/>
      <c r="CB34" s="34">
        <v>72827146</v>
      </c>
      <c r="CC34" s="15"/>
      <c r="CD34" s="32"/>
      <c r="CE34" s="32"/>
      <c r="CF34" s="32">
        <f t="shared" si="0"/>
        <v>230721188</v>
      </c>
      <c r="CG34" s="32">
        <f>Overview!K34-CF34</f>
        <v>238007112</v>
      </c>
    </row>
    <row r="35" spans="1:85" x14ac:dyDescent="0.2">
      <c r="A35" s="32" t="s">
        <v>124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>
        <f t="shared" si="0"/>
        <v>0</v>
      </c>
      <c r="CG35" s="32">
        <f>Overview!K35-CF35</f>
        <v>325600000</v>
      </c>
    </row>
    <row r="36" spans="1:85" x14ac:dyDescent="0.2">
      <c r="A36" s="32" t="s">
        <v>125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>
        <f t="shared" si="0"/>
        <v>0</v>
      </c>
      <c r="CG36" s="32">
        <f>Overview!K36-CF36</f>
        <v>243900000</v>
      </c>
    </row>
    <row r="37" spans="1:85" x14ac:dyDescent="0.2">
      <c r="A37" s="32" t="s">
        <v>126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>
        <f t="shared" si="0"/>
        <v>0</v>
      </c>
      <c r="CG37" s="32">
        <f>Overview!K37-CF37</f>
        <v>263500000</v>
      </c>
    </row>
    <row r="38" spans="1:85" x14ac:dyDescent="0.2">
      <c r="A38" s="32" t="s">
        <v>131</v>
      </c>
      <c r="B38" s="32">
        <v>8650249</v>
      </c>
      <c r="C38" s="32"/>
      <c r="D38" s="32">
        <v>67219352</v>
      </c>
      <c r="E38" s="32">
        <v>9070862</v>
      </c>
      <c r="F38" s="32"/>
      <c r="G38" s="32">
        <v>10978138</v>
      </c>
      <c r="H38" s="32">
        <v>1868562</v>
      </c>
      <c r="I38" s="32">
        <v>27982312</v>
      </c>
      <c r="J38" s="32">
        <v>2261855</v>
      </c>
      <c r="K38" s="32">
        <v>169976</v>
      </c>
      <c r="L38" s="32">
        <v>6804078</v>
      </c>
      <c r="M38" s="32">
        <v>8312477</v>
      </c>
      <c r="N38" s="32">
        <v>125510000</v>
      </c>
      <c r="O38" s="32">
        <v>9130293</v>
      </c>
      <c r="P38" s="32">
        <v>1245788</v>
      </c>
      <c r="Q38" s="32"/>
      <c r="R38" s="32">
        <v>3846700</v>
      </c>
      <c r="S38" s="32">
        <v>11965142</v>
      </c>
      <c r="T38" s="32"/>
      <c r="U38" s="32"/>
      <c r="V38" s="32">
        <v>3211683</v>
      </c>
      <c r="W38" s="32">
        <v>153648</v>
      </c>
      <c r="X38" s="32"/>
      <c r="Y38" s="32">
        <v>7815008</v>
      </c>
      <c r="Z38" s="32">
        <v>82531280</v>
      </c>
      <c r="AA38" s="32">
        <v>109709280</v>
      </c>
      <c r="AB38" s="32"/>
      <c r="AC38" s="32">
        <v>3406287</v>
      </c>
      <c r="AD38" s="32">
        <v>11048604</v>
      </c>
      <c r="AE38" s="32">
        <v>6445986</v>
      </c>
      <c r="AF38" s="32">
        <v>863721</v>
      </c>
      <c r="AG38" s="34">
        <v>4517344</v>
      </c>
      <c r="AH38" s="32">
        <v>8876120</v>
      </c>
      <c r="AI38" s="32">
        <v>77124</v>
      </c>
      <c r="AJ38" s="32">
        <v>3385097</v>
      </c>
      <c r="AK38" s="32">
        <v>27813156</v>
      </c>
      <c r="AL38" s="32"/>
      <c r="AM38" s="32">
        <v>95468056</v>
      </c>
      <c r="AN38" s="32"/>
      <c r="AO38" s="32">
        <v>285657</v>
      </c>
      <c r="AP38" s="32">
        <v>732476</v>
      </c>
      <c r="AQ38" s="32">
        <v>414134</v>
      </c>
      <c r="AR38" s="32">
        <v>606176</v>
      </c>
      <c r="AS38" s="32">
        <v>558181</v>
      </c>
      <c r="AT38" s="32">
        <v>6627347</v>
      </c>
      <c r="AU38" s="32">
        <v>27649496</v>
      </c>
      <c r="AV38" s="32"/>
      <c r="AW38" s="32">
        <v>15336444</v>
      </c>
      <c r="AX38" s="32">
        <v>9842721</v>
      </c>
      <c r="AY38" s="32"/>
      <c r="AZ38" s="32">
        <v>1100000</v>
      </c>
      <c r="BA38" s="32">
        <v>45986</v>
      </c>
      <c r="BB38" s="32"/>
      <c r="BC38" s="32"/>
      <c r="BD38" s="32">
        <v>6127657</v>
      </c>
      <c r="BE38" s="32">
        <v>8163463</v>
      </c>
      <c r="BF38" s="32">
        <v>16323223</v>
      </c>
      <c r="BG38" s="32">
        <v>4049362</v>
      </c>
      <c r="BH38" s="32"/>
      <c r="BI38" s="32">
        <v>3237704</v>
      </c>
      <c r="BJ38" s="32">
        <v>26689556</v>
      </c>
      <c r="BK38" s="32">
        <v>711089</v>
      </c>
      <c r="BL38" s="32">
        <v>7173581</v>
      </c>
      <c r="BM38" s="32">
        <v>1089747</v>
      </c>
      <c r="BN38" s="32">
        <v>577440</v>
      </c>
      <c r="BO38" s="32">
        <v>3111568</v>
      </c>
      <c r="BP38" s="32">
        <v>24112820</v>
      </c>
      <c r="BQ38" s="32">
        <v>35980308</v>
      </c>
      <c r="BR38" s="32"/>
      <c r="BS38" s="32">
        <v>21289424</v>
      </c>
      <c r="BT38" s="32">
        <v>12159927</v>
      </c>
      <c r="BU38" s="32"/>
      <c r="BV38" s="32">
        <v>6457562</v>
      </c>
      <c r="BW38" s="32">
        <v>4458518</v>
      </c>
      <c r="BX38" s="32"/>
      <c r="BY38" s="32">
        <v>5513572</v>
      </c>
      <c r="BZ38" s="32">
        <v>2896101</v>
      </c>
      <c r="CA38" s="32">
        <v>6060045</v>
      </c>
      <c r="CB38" s="32">
        <v>163608625</v>
      </c>
      <c r="CC38" s="32">
        <v>468960</v>
      </c>
      <c r="CD38" s="32">
        <v>16505641</v>
      </c>
      <c r="CE38" s="32">
        <v>895542</v>
      </c>
      <c r="CF38" s="32">
        <f t="shared" si="0"/>
        <v>1101198231</v>
      </c>
      <c r="CG38" s="32">
        <f>Overview!K38-CF38</f>
        <v>20740764</v>
      </c>
    </row>
    <row r="39" spans="1:85" x14ac:dyDescent="0.2">
      <c r="A39" s="32" t="s">
        <v>133</v>
      </c>
      <c r="B39" s="32">
        <v>5372661</v>
      </c>
      <c r="C39" s="32"/>
      <c r="D39" s="32">
        <v>44875768</v>
      </c>
      <c r="E39" s="32"/>
      <c r="F39" s="32"/>
      <c r="G39" s="32"/>
      <c r="H39" s="32"/>
      <c r="I39" s="32">
        <v>19108918</v>
      </c>
      <c r="J39" s="32">
        <v>1790404</v>
      </c>
      <c r="K39" s="32"/>
      <c r="L39" s="32"/>
      <c r="M39" s="32"/>
      <c r="N39" s="34">
        <v>42577974</v>
      </c>
      <c r="O39" s="32"/>
      <c r="P39" s="32"/>
      <c r="Q39" s="32"/>
      <c r="R39" s="32">
        <v>3601785</v>
      </c>
      <c r="S39" s="32">
        <v>11000000</v>
      </c>
      <c r="T39" s="32"/>
      <c r="U39" s="32"/>
      <c r="V39" s="32"/>
      <c r="W39" s="32"/>
      <c r="X39" s="32"/>
      <c r="Y39" s="32"/>
      <c r="Z39" s="32">
        <v>64974040</v>
      </c>
      <c r="AA39" s="32">
        <v>83164496</v>
      </c>
      <c r="AB39" s="32"/>
      <c r="AC39" s="32"/>
      <c r="AD39" s="34">
        <v>6032694</v>
      </c>
      <c r="AE39" s="32"/>
      <c r="AF39" s="32"/>
      <c r="AG39" s="32">
        <v>1458333</v>
      </c>
      <c r="AH39" s="34">
        <v>5223333</v>
      </c>
      <c r="AI39" s="32"/>
      <c r="AJ39" s="32"/>
      <c r="AK39" s="32">
        <v>18100000</v>
      </c>
      <c r="AL39" s="32"/>
      <c r="AM39" s="32">
        <v>66662688</v>
      </c>
      <c r="AN39" s="32"/>
      <c r="AO39" s="32"/>
      <c r="AP39" s="32"/>
      <c r="AQ39" s="32"/>
      <c r="AR39" s="32"/>
      <c r="AS39" s="32">
        <v>394950</v>
      </c>
      <c r="AT39" s="34">
        <v>3724376</v>
      </c>
      <c r="AU39" s="32">
        <v>13590940</v>
      </c>
      <c r="AV39" s="32"/>
      <c r="AW39" s="32">
        <v>13447088</v>
      </c>
      <c r="AX39" s="32">
        <v>6244816</v>
      </c>
      <c r="AY39" s="32"/>
      <c r="AZ39" s="32">
        <v>1500000</v>
      </c>
      <c r="BA39" s="32"/>
      <c r="BB39" s="32"/>
      <c r="BC39" s="32"/>
      <c r="BD39" s="32"/>
      <c r="BE39" s="34">
        <v>5224317</v>
      </c>
      <c r="BF39" s="32">
        <v>12990972</v>
      </c>
      <c r="BG39" s="32">
        <v>3285750</v>
      </c>
      <c r="BH39" s="32"/>
      <c r="BI39" s="32"/>
      <c r="BJ39" s="32">
        <v>16068138</v>
      </c>
      <c r="BK39" s="32"/>
      <c r="BL39" s="34">
        <v>4634747</v>
      </c>
      <c r="BM39" s="32">
        <v>1022454</v>
      </c>
      <c r="BN39" s="32"/>
      <c r="BO39" s="32"/>
      <c r="BP39" s="32">
        <v>7981958</v>
      </c>
      <c r="BQ39" s="32">
        <v>26229840</v>
      </c>
      <c r="BR39" s="32"/>
      <c r="BS39" s="32">
        <v>15800000</v>
      </c>
      <c r="BT39" s="32"/>
      <c r="BU39" s="32"/>
      <c r="BV39" s="34">
        <v>3534284</v>
      </c>
      <c r="BW39" s="34">
        <v>4536887</v>
      </c>
      <c r="BX39" s="32"/>
      <c r="BY39" s="32">
        <v>2696254</v>
      </c>
      <c r="BZ39" s="32"/>
      <c r="CA39" s="32"/>
      <c r="CB39" s="32">
        <v>111883703</v>
      </c>
      <c r="CC39" s="32"/>
      <c r="CD39" s="32"/>
      <c r="CE39" s="32"/>
      <c r="CF39" s="32">
        <f t="shared" si="0"/>
        <v>628734568</v>
      </c>
      <c r="CG39" s="32">
        <f>Overview!K39-CF39</f>
        <v>69154152</v>
      </c>
    </row>
    <row r="40" spans="1:85" x14ac:dyDescent="0.2">
      <c r="A40" s="32" t="s">
        <v>130</v>
      </c>
      <c r="B40" s="32"/>
      <c r="C40" s="32"/>
      <c r="D40" s="34">
        <v>2637100</v>
      </c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4">
        <v>194398</v>
      </c>
      <c r="AE40" s="32"/>
      <c r="AF40" s="32"/>
      <c r="AG40" s="34">
        <v>9573</v>
      </c>
      <c r="AH40" s="34">
        <v>99063</v>
      </c>
      <c r="AI40" s="32"/>
      <c r="AJ40" s="32"/>
      <c r="AK40" s="32"/>
      <c r="AL40" s="32"/>
      <c r="AM40" s="34">
        <v>1890243</v>
      </c>
      <c r="AN40" s="32"/>
      <c r="AO40" s="32"/>
      <c r="AP40" s="32"/>
      <c r="AQ40" s="32"/>
      <c r="AR40" s="32"/>
      <c r="AS40" s="32"/>
      <c r="AT40" s="34">
        <v>155761</v>
      </c>
      <c r="AU40" s="32"/>
      <c r="AV40" s="32"/>
      <c r="AW40" s="32"/>
      <c r="AX40" s="34">
        <v>338788</v>
      </c>
      <c r="AY40" s="32"/>
      <c r="AZ40" s="32"/>
      <c r="BA40" s="32"/>
      <c r="BB40" s="32"/>
      <c r="BC40" s="32"/>
      <c r="BD40" s="32"/>
      <c r="BE40" s="34">
        <v>190307</v>
      </c>
      <c r="BF40" s="32"/>
      <c r="BG40" s="32"/>
      <c r="BH40" s="32"/>
      <c r="BI40" s="32"/>
      <c r="BJ40" s="34">
        <v>1294286</v>
      </c>
      <c r="BK40" s="32"/>
      <c r="BL40" s="34">
        <v>250587</v>
      </c>
      <c r="BM40" s="32"/>
      <c r="BN40" s="32"/>
      <c r="BO40" s="32"/>
      <c r="BP40" s="34">
        <v>567100</v>
      </c>
      <c r="BQ40" s="15"/>
      <c r="BR40" s="32"/>
      <c r="BS40" s="32"/>
      <c r="BT40" s="32"/>
      <c r="BU40" s="32"/>
      <c r="BV40" s="34">
        <v>104765</v>
      </c>
      <c r="BW40" s="34">
        <v>118255</v>
      </c>
      <c r="BX40" s="32"/>
      <c r="BY40" s="32"/>
      <c r="BZ40" s="32"/>
      <c r="CA40" s="32"/>
      <c r="CB40" s="34">
        <v>5510300</v>
      </c>
      <c r="CC40" s="15"/>
      <c r="CD40" s="32"/>
      <c r="CE40" s="32"/>
      <c r="CF40" s="32">
        <f t="shared" si="0"/>
        <v>13360526</v>
      </c>
      <c r="CG40" s="32">
        <f>Overview!K40-CF40</f>
        <v>20173363</v>
      </c>
    </row>
    <row r="41" spans="1:85" x14ac:dyDescent="0.2">
      <c r="A41" s="32" t="s">
        <v>120</v>
      </c>
      <c r="B41" s="32">
        <v>2500000</v>
      </c>
      <c r="C41" s="32"/>
      <c r="D41" s="32">
        <v>26022909</v>
      </c>
      <c r="E41" s="32"/>
      <c r="F41" s="32"/>
      <c r="G41" s="32"/>
      <c r="H41" s="32"/>
      <c r="I41" s="32">
        <v>27800000</v>
      </c>
      <c r="J41" s="32">
        <v>730794</v>
      </c>
      <c r="K41" s="32"/>
      <c r="L41" s="32"/>
      <c r="M41" s="32"/>
      <c r="N41" s="32"/>
      <c r="O41" s="32"/>
      <c r="P41" s="32"/>
      <c r="Q41" s="32"/>
      <c r="R41" s="32">
        <v>1629202</v>
      </c>
      <c r="S41" s="32"/>
      <c r="T41" s="32"/>
      <c r="U41" s="32"/>
      <c r="V41" s="32"/>
      <c r="W41" s="32"/>
      <c r="X41" s="32"/>
      <c r="Y41" s="32"/>
      <c r="Z41" s="32">
        <v>17416832</v>
      </c>
      <c r="AA41" s="32">
        <v>18203880</v>
      </c>
      <c r="AB41" s="32"/>
      <c r="AC41" s="32"/>
      <c r="AD41" s="34">
        <v>6500000</v>
      </c>
      <c r="AE41" s="15"/>
      <c r="AF41" s="32"/>
      <c r="AG41" s="32"/>
      <c r="AH41" s="34">
        <v>7300000</v>
      </c>
      <c r="AI41" s="32"/>
      <c r="AJ41" s="32"/>
      <c r="AK41" s="32">
        <v>13435689</v>
      </c>
      <c r="AL41" s="32"/>
      <c r="AM41" s="32">
        <v>15607713</v>
      </c>
      <c r="AN41" s="32"/>
      <c r="AO41" s="32"/>
      <c r="AP41" s="32"/>
      <c r="AQ41" s="32"/>
      <c r="AR41" s="32"/>
      <c r="AS41" s="32">
        <v>509668</v>
      </c>
      <c r="AT41" s="32"/>
      <c r="AU41" s="32">
        <v>26023429</v>
      </c>
      <c r="AV41" s="32"/>
      <c r="AW41" s="32">
        <v>6222545</v>
      </c>
      <c r="AX41" s="32">
        <v>3883562</v>
      </c>
      <c r="AY41" s="32"/>
      <c r="AZ41" s="32"/>
      <c r="BA41" s="32"/>
      <c r="BB41" s="32"/>
      <c r="BC41" s="32"/>
      <c r="BD41" s="32"/>
      <c r="BE41" s="32"/>
      <c r="BF41" s="32">
        <v>4052607</v>
      </c>
      <c r="BG41" s="32">
        <v>2743607</v>
      </c>
      <c r="BH41" s="32"/>
      <c r="BI41" s="32"/>
      <c r="BJ41" s="32">
        <v>24097843</v>
      </c>
      <c r="BK41" s="32"/>
      <c r="BL41" s="32">
        <v>5200000</v>
      </c>
      <c r="BM41" s="32">
        <v>847512</v>
      </c>
      <c r="BN41" s="32">
        <v>255448</v>
      </c>
      <c r="BO41" s="32"/>
      <c r="BP41" s="32">
        <v>14099790</v>
      </c>
      <c r="BQ41" s="32">
        <v>12266780</v>
      </c>
      <c r="BR41" s="32"/>
      <c r="BS41" s="32"/>
      <c r="BT41" s="32"/>
      <c r="BU41" s="32"/>
      <c r="BV41" s="34">
        <v>9500000</v>
      </c>
      <c r="BW41" s="34">
        <v>2867498</v>
      </c>
      <c r="BX41" s="32"/>
      <c r="BY41" s="32">
        <v>3990860</v>
      </c>
      <c r="BZ41" s="32"/>
      <c r="CA41" s="32"/>
      <c r="CB41" s="32">
        <v>44002417</v>
      </c>
      <c r="CC41" s="32"/>
      <c r="CD41" s="32"/>
      <c r="CE41" s="32"/>
      <c r="CF41" s="32">
        <f t="shared" si="0"/>
        <v>297710585</v>
      </c>
      <c r="CG41" s="32">
        <f>Overview!K41-CF41</f>
        <v>123289415</v>
      </c>
    </row>
    <row r="42" spans="1:85" x14ac:dyDescent="0.2">
      <c r="A42" s="32" t="s">
        <v>8</v>
      </c>
      <c r="B42" s="32">
        <v>17331732</v>
      </c>
      <c r="C42" s="32"/>
      <c r="D42" s="32">
        <v>54574148</v>
      </c>
      <c r="E42" s="32">
        <v>3175739</v>
      </c>
      <c r="F42" s="32"/>
      <c r="G42" s="32">
        <v>4183483</v>
      </c>
      <c r="H42" s="32">
        <v>1885220</v>
      </c>
      <c r="I42" s="32">
        <v>63904808</v>
      </c>
      <c r="J42" s="32">
        <v>743965</v>
      </c>
      <c r="K42" s="32"/>
      <c r="L42" s="32"/>
      <c r="M42" s="32">
        <v>9250115</v>
      </c>
      <c r="N42" s="32">
        <v>83060000</v>
      </c>
      <c r="O42" s="32">
        <v>11001201</v>
      </c>
      <c r="P42" s="32">
        <v>387357</v>
      </c>
      <c r="Q42" s="32"/>
      <c r="R42" s="32">
        <v>1778022</v>
      </c>
      <c r="S42" s="32">
        <v>5081339</v>
      </c>
      <c r="T42" s="32"/>
      <c r="U42" s="32"/>
      <c r="V42" s="32">
        <v>5410298</v>
      </c>
      <c r="W42" s="32">
        <v>913497</v>
      </c>
      <c r="X42" s="32">
        <v>223803</v>
      </c>
      <c r="Y42" s="32">
        <v>1524732</v>
      </c>
      <c r="Z42" s="32">
        <v>37765920</v>
      </c>
      <c r="AA42" s="32">
        <v>30805732</v>
      </c>
      <c r="AB42" s="32">
        <v>20549</v>
      </c>
      <c r="AC42" s="32">
        <v>2599996</v>
      </c>
      <c r="AD42" s="32">
        <v>12469204</v>
      </c>
      <c r="AE42" s="32">
        <v>1682221</v>
      </c>
      <c r="AF42" s="32">
        <v>502028</v>
      </c>
      <c r="AG42" s="32">
        <v>12616061</v>
      </c>
      <c r="AH42" s="32">
        <v>11949911</v>
      </c>
      <c r="AI42" s="32"/>
      <c r="AJ42" s="32">
        <v>2449957</v>
      </c>
      <c r="AK42" s="32">
        <v>22284278</v>
      </c>
      <c r="AL42" s="32"/>
      <c r="AM42" s="32">
        <v>45256008</v>
      </c>
      <c r="AN42" s="32"/>
      <c r="AO42" s="32">
        <v>323763</v>
      </c>
      <c r="AP42" s="32"/>
      <c r="AQ42" s="32">
        <v>1782038</v>
      </c>
      <c r="AR42" s="32">
        <v>510832</v>
      </c>
      <c r="AS42" s="32">
        <v>148284</v>
      </c>
      <c r="AT42" s="32">
        <v>10965615</v>
      </c>
      <c r="AU42" s="32">
        <v>61789832</v>
      </c>
      <c r="AV42" s="32"/>
      <c r="AW42" s="32">
        <v>6486882</v>
      </c>
      <c r="AX42" s="32">
        <v>7066058</v>
      </c>
      <c r="AY42" s="32">
        <v>202368</v>
      </c>
      <c r="AZ42" s="32">
        <v>5636566</v>
      </c>
      <c r="BA42" s="32"/>
      <c r="BB42" s="32"/>
      <c r="BC42" s="32"/>
      <c r="BD42" s="32">
        <v>8523744</v>
      </c>
      <c r="BE42" s="32">
        <v>14382992</v>
      </c>
      <c r="BF42" s="32">
        <v>3165105</v>
      </c>
      <c r="BG42" s="32">
        <v>2489524</v>
      </c>
      <c r="BH42" s="32"/>
      <c r="BI42" s="32">
        <v>1161589</v>
      </c>
      <c r="BJ42" s="32">
        <v>42501340</v>
      </c>
      <c r="BK42" s="32">
        <v>167189</v>
      </c>
      <c r="BL42" s="32">
        <v>11172253</v>
      </c>
      <c r="BM42" s="32">
        <v>448435</v>
      </c>
      <c r="BN42" s="32">
        <v>163737</v>
      </c>
      <c r="BO42" s="32">
        <v>4308480</v>
      </c>
      <c r="BP42" s="32">
        <v>50683852</v>
      </c>
      <c r="BQ42" s="32">
        <v>20220212</v>
      </c>
      <c r="BR42" s="32"/>
      <c r="BS42" s="32">
        <v>7595353</v>
      </c>
      <c r="BT42" s="32"/>
      <c r="BU42" s="32"/>
      <c r="BV42" s="32">
        <v>20094008</v>
      </c>
      <c r="BW42" s="32">
        <v>7933053</v>
      </c>
      <c r="BX42" s="32"/>
      <c r="BY42" s="32">
        <v>4206294</v>
      </c>
      <c r="BZ42" s="32">
        <v>2347431</v>
      </c>
      <c r="CA42" s="32">
        <v>6685638</v>
      </c>
      <c r="CB42" s="32">
        <v>80563080</v>
      </c>
      <c r="CC42" s="32">
        <v>517473</v>
      </c>
      <c r="CD42" s="32">
        <v>13216039</v>
      </c>
      <c r="CE42" s="32">
        <v>2238128</v>
      </c>
      <c r="CF42" s="32">
        <f t="shared" si="0"/>
        <v>844528511</v>
      </c>
      <c r="CG42" s="32">
        <f>Overview!K42-CF42</f>
        <v>51671489</v>
      </c>
    </row>
    <row r="43" spans="1:85" x14ac:dyDescent="0.2">
      <c r="A43" s="32" t="s">
        <v>150</v>
      </c>
      <c r="B43" s="32"/>
      <c r="C43" s="32"/>
      <c r="D43" s="34">
        <v>39880001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4">
        <v>7549781</v>
      </c>
      <c r="AE43" s="32"/>
      <c r="AF43" s="32"/>
      <c r="AG43" s="34">
        <v>3650589</v>
      </c>
      <c r="AH43" s="34">
        <v>2784330</v>
      </c>
      <c r="AI43" s="32"/>
      <c r="AJ43" s="32"/>
      <c r="AK43" s="32"/>
      <c r="AL43" s="32"/>
      <c r="AM43" s="34">
        <v>14574849</v>
      </c>
      <c r="AN43" s="32"/>
      <c r="AO43" s="32"/>
      <c r="AP43" s="32"/>
      <c r="AQ43" s="32"/>
      <c r="AR43" s="32"/>
      <c r="AS43" s="32"/>
      <c r="AT43" s="34">
        <v>2662783</v>
      </c>
      <c r="AU43" s="15"/>
      <c r="AV43" s="32"/>
      <c r="AW43" s="32"/>
      <c r="AX43" s="34">
        <v>4624100</v>
      </c>
      <c r="AY43" s="32"/>
      <c r="AZ43" s="32"/>
      <c r="BA43" s="32"/>
      <c r="BB43" s="32"/>
      <c r="BC43" s="32"/>
      <c r="BD43" s="32"/>
      <c r="BE43" s="34">
        <v>3267510</v>
      </c>
      <c r="BF43" s="32"/>
      <c r="BG43" s="32"/>
      <c r="BH43" s="32"/>
      <c r="BI43" s="32"/>
      <c r="BJ43" s="34">
        <v>8589052</v>
      </c>
      <c r="BK43" s="32"/>
      <c r="BL43" s="34">
        <v>3637103</v>
      </c>
      <c r="BM43" s="32"/>
      <c r="BN43" s="32"/>
      <c r="BO43" s="32"/>
      <c r="BP43" s="32">
        <v>24613023</v>
      </c>
      <c r="BQ43" s="32"/>
      <c r="BR43" s="32"/>
      <c r="BS43" s="32"/>
      <c r="BT43" s="32"/>
      <c r="BU43" s="32"/>
      <c r="BV43" s="34">
        <v>6749386</v>
      </c>
      <c r="BW43" s="34">
        <v>2633488</v>
      </c>
      <c r="BX43" s="32"/>
      <c r="BY43" s="32"/>
      <c r="BZ43" s="32"/>
      <c r="CA43" s="32"/>
      <c r="CB43" s="34">
        <v>89066002</v>
      </c>
      <c r="CC43" s="32"/>
      <c r="CD43" s="32"/>
      <c r="CE43" s="32"/>
      <c r="CF43" s="32">
        <f t="shared" si="0"/>
        <v>214281997</v>
      </c>
      <c r="CG43" s="32">
        <f>Overview!K43-CF43</f>
        <v>253993263</v>
      </c>
    </row>
    <row r="44" spans="1:85" x14ac:dyDescent="0.2">
      <c r="A44" s="32" t="s">
        <v>4</v>
      </c>
      <c r="B44" s="6"/>
      <c r="C44" s="6"/>
      <c r="D44" s="34">
        <v>4502535</v>
      </c>
      <c r="E44" s="6"/>
      <c r="F44" s="6"/>
      <c r="G44" s="6"/>
      <c r="H44" s="6"/>
      <c r="I44" s="6"/>
      <c r="J44" s="6"/>
      <c r="K44" s="6"/>
      <c r="L44" s="6"/>
      <c r="M44" s="6"/>
      <c r="N44" s="34">
        <v>8929638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34">
        <v>1587457</v>
      </c>
      <c r="AE44" s="6"/>
      <c r="AF44" s="6"/>
      <c r="AG44" s="34">
        <v>3137469</v>
      </c>
      <c r="AH44" s="34">
        <v>1498269</v>
      </c>
      <c r="AI44" s="6"/>
      <c r="AJ44" s="6"/>
      <c r="AK44" s="6"/>
      <c r="AL44" s="6"/>
      <c r="AM44" s="34">
        <v>1692037</v>
      </c>
      <c r="AN44" s="6"/>
      <c r="AO44" s="6"/>
      <c r="AP44" s="6"/>
      <c r="AQ44" s="6"/>
      <c r="AR44" s="6"/>
      <c r="AS44" s="6"/>
      <c r="AT44" s="34">
        <v>2284041</v>
      </c>
      <c r="AU44" s="6"/>
      <c r="AV44" s="6"/>
      <c r="AW44" s="6"/>
      <c r="AX44" s="34">
        <v>873577</v>
      </c>
      <c r="AY44" s="6"/>
      <c r="AZ44" s="6"/>
      <c r="BA44" s="6"/>
      <c r="BB44" s="6"/>
      <c r="BC44" s="6"/>
      <c r="BD44" s="6"/>
      <c r="BE44" s="34">
        <v>2073443</v>
      </c>
      <c r="BF44" s="6"/>
      <c r="BG44" s="6"/>
      <c r="BH44" s="6"/>
      <c r="BI44" s="6"/>
      <c r="BJ44" s="34">
        <v>6375681</v>
      </c>
      <c r="BK44" s="6"/>
      <c r="BL44" s="34">
        <v>1825919</v>
      </c>
      <c r="BM44" s="6"/>
      <c r="BN44" s="6"/>
      <c r="BO44" s="6"/>
      <c r="BP44" s="34">
        <v>6383794</v>
      </c>
      <c r="BQ44" s="6"/>
      <c r="BR44" s="6"/>
      <c r="BS44" s="6"/>
      <c r="BT44" s="6"/>
      <c r="BU44" s="6"/>
      <c r="BV44" s="34">
        <v>1935524</v>
      </c>
      <c r="BW44" s="34">
        <v>1177786</v>
      </c>
      <c r="BX44" s="6"/>
      <c r="BY44" s="6"/>
      <c r="BZ44" s="6"/>
      <c r="CA44" s="6"/>
      <c r="CB44" s="34">
        <v>16227041</v>
      </c>
      <c r="CC44" s="6"/>
      <c r="CD44" s="6"/>
      <c r="CE44" s="6"/>
      <c r="CF44" s="32">
        <f t="shared" si="0"/>
        <v>60504211</v>
      </c>
      <c r="CG44" s="32">
        <f>Overview!K44-CF44</f>
        <v>70262735</v>
      </c>
    </row>
    <row r="45" spans="1:85" x14ac:dyDescent="0.2">
      <c r="A45" s="32" t="s">
        <v>6</v>
      </c>
      <c r="B45" s="6"/>
      <c r="C45" s="6"/>
      <c r="D45" s="34">
        <v>20135378</v>
      </c>
      <c r="E45" s="6"/>
      <c r="F45" s="6"/>
      <c r="G45" s="6"/>
      <c r="H45" s="6"/>
      <c r="I45" s="32">
        <v>12092872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34">
        <v>2490495</v>
      </c>
      <c r="AE45" s="6"/>
      <c r="AF45" s="6"/>
      <c r="AG45" s="34">
        <v>1001416</v>
      </c>
      <c r="AH45" s="34">
        <v>273076</v>
      </c>
      <c r="AI45" s="6"/>
      <c r="AJ45" s="6"/>
      <c r="AK45" s="6"/>
      <c r="AL45" s="6"/>
      <c r="AM45" s="34">
        <v>5737436</v>
      </c>
      <c r="AN45" s="6"/>
      <c r="AO45" s="6"/>
      <c r="AP45" s="6"/>
      <c r="AQ45" s="6"/>
      <c r="AR45" s="6"/>
      <c r="AS45" s="6"/>
      <c r="AT45" s="34">
        <v>3730598</v>
      </c>
      <c r="AU45" s="6"/>
      <c r="AV45" s="6"/>
      <c r="AW45" s="6"/>
      <c r="AX45" s="34">
        <v>1900064</v>
      </c>
      <c r="AY45" s="6"/>
      <c r="AZ45" s="6"/>
      <c r="BA45" s="6"/>
      <c r="BB45" s="6"/>
      <c r="BC45" s="6"/>
      <c r="BD45" s="6"/>
      <c r="BE45" s="34">
        <v>4027405</v>
      </c>
      <c r="BF45" s="6"/>
      <c r="BG45" s="6"/>
      <c r="BH45" s="6"/>
      <c r="BI45" s="6"/>
      <c r="BJ45" s="34">
        <v>16543455</v>
      </c>
      <c r="BK45" s="6"/>
      <c r="BL45" s="34">
        <v>4250375</v>
      </c>
      <c r="BM45" s="6"/>
      <c r="BN45" s="6"/>
      <c r="BO45" s="6"/>
      <c r="BP45" s="34">
        <v>14791773</v>
      </c>
      <c r="BQ45" s="15"/>
      <c r="BR45" s="6"/>
      <c r="BS45" s="6"/>
      <c r="BT45" s="6"/>
      <c r="BU45" s="6"/>
      <c r="BV45" s="34">
        <v>5830415</v>
      </c>
      <c r="BW45" s="34">
        <v>2316493</v>
      </c>
      <c r="BX45" s="6"/>
      <c r="BY45" s="6"/>
      <c r="BZ45" s="6"/>
      <c r="CA45" s="6"/>
      <c r="CB45" s="34">
        <v>22521717</v>
      </c>
      <c r="CC45" s="15"/>
      <c r="CD45" s="6"/>
      <c r="CE45" s="6"/>
      <c r="CF45" s="32">
        <f t="shared" si="0"/>
        <v>117642968</v>
      </c>
      <c r="CG45" s="32">
        <f>Overview!K45-CF45</f>
        <v>150653026</v>
      </c>
    </row>
    <row r="46" spans="1:85" x14ac:dyDescent="0.2">
      <c r="A46" s="32" t="s">
        <v>19</v>
      </c>
      <c r="B46" s="32">
        <v>6169643</v>
      </c>
      <c r="C46" s="32"/>
      <c r="D46" s="32">
        <v>26997468</v>
      </c>
      <c r="E46" s="32"/>
      <c r="F46" s="32"/>
      <c r="G46" s="32"/>
      <c r="H46" s="32"/>
      <c r="I46" s="32">
        <v>30485848</v>
      </c>
      <c r="J46" s="32">
        <v>754537</v>
      </c>
      <c r="K46" s="32"/>
      <c r="L46" s="32"/>
      <c r="M46" s="32"/>
      <c r="N46" s="34">
        <v>112226154</v>
      </c>
      <c r="O46" s="32"/>
      <c r="P46" s="32"/>
      <c r="Q46" s="32"/>
      <c r="R46" s="32">
        <v>2996900</v>
      </c>
      <c r="S46" s="32"/>
      <c r="T46" s="32"/>
      <c r="U46" s="32"/>
      <c r="V46" s="32"/>
      <c r="W46" s="32"/>
      <c r="X46" s="32"/>
      <c r="Y46" s="32"/>
      <c r="Z46" s="32">
        <v>21262792</v>
      </c>
      <c r="AA46" s="32">
        <v>19036144</v>
      </c>
      <c r="AB46" s="32"/>
      <c r="AC46" s="32"/>
      <c r="AD46" s="34">
        <v>7003816</v>
      </c>
      <c r="AE46" s="15"/>
      <c r="AF46" s="32"/>
      <c r="AG46" s="34">
        <v>11818410</v>
      </c>
      <c r="AH46" s="34">
        <v>11746294</v>
      </c>
      <c r="AI46" s="15"/>
      <c r="AJ46" s="32"/>
      <c r="AK46" s="32">
        <v>10300000</v>
      </c>
      <c r="AL46" s="32"/>
      <c r="AM46" s="32">
        <v>10116575</v>
      </c>
      <c r="AN46" s="32"/>
      <c r="AO46" s="32"/>
      <c r="AP46" s="32"/>
      <c r="AQ46" s="32"/>
      <c r="AR46" s="32"/>
      <c r="AS46" s="32">
        <v>217175</v>
      </c>
      <c r="AT46" s="34">
        <v>8037405</v>
      </c>
      <c r="AU46" s="32">
        <v>21249432</v>
      </c>
      <c r="AV46" s="32"/>
      <c r="AW46" s="32">
        <v>4541531</v>
      </c>
      <c r="AX46" s="34">
        <v>5142491</v>
      </c>
      <c r="AY46" s="32"/>
      <c r="AZ46" s="32"/>
      <c r="BA46" s="32"/>
      <c r="BB46" s="32"/>
      <c r="BC46" s="32"/>
      <c r="BD46" s="32"/>
      <c r="BE46" s="34">
        <v>8347510</v>
      </c>
      <c r="BF46" s="32">
        <v>4046509</v>
      </c>
      <c r="BG46" s="32">
        <v>1341455</v>
      </c>
      <c r="BH46" s="32"/>
      <c r="BI46" s="32"/>
      <c r="BJ46" s="32">
        <v>23648616</v>
      </c>
      <c r="BK46" s="32"/>
      <c r="BL46" s="34">
        <v>5950587</v>
      </c>
      <c r="BM46" s="32">
        <v>848061</v>
      </c>
      <c r="BN46" s="32"/>
      <c r="BO46" s="32"/>
      <c r="BP46" s="32">
        <v>35014742</v>
      </c>
      <c r="BQ46" s="32">
        <v>10606559</v>
      </c>
      <c r="BR46" s="32"/>
      <c r="BS46" s="32"/>
      <c r="BT46" s="32"/>
      <c r="BU46" s="32"/>
      <c r="BV46" s="34">
        <v>10411887</v>
      </c>
      <c r="BW46" s="34">
        <v>7504939</v>
      </c>
      <c r="BX46" s="32"/>
      <c r="BY46" s="32">
        <v>2981701</v>
      </c>
      <c r="BZ46" s="32"/>
      <c r="CA46" s="32"/>
      <c r="CB46" s="32">
        <v>40960480</v>
      </c>
      <c r="CC46" s="32"/>
      <c r="CD46" s="32"/>
      <c r="CE46" s="32"/>
      <c r="CF46" s="32">
        <f t="shared" si="0"/>
        <v>461765661</v>
      </c>
      <c r="CG46" s="32">
        <f>Overview!K46-CF46</f>
        <v>71695410</v>
      </c>
    </row>
    <row r="47" spans="1:85" x14ac:dyDescent="0.2">
      <c r="A47" s="32" t="s">
        <v>10</v>
      </c>
      <c r="B47" s="32">
        <v>5475083</v>
      </c>
      <c r="C47" s="32"/>
      <c r="D47" s="32">
        <v>21446060</v>
      </c>
      <c r="E47" s="32">
        <v>2561728</v>
      </c>
      <c r="F47" s="32"/>
      <c r="G47" s="32">
        <v>2224994</v>
      </c>
      <c r="H47" s="32">
        <v>1083045</v>
      </c>
      <c r="I47" s="32">
        <v>27686492</v>
      </c>
      <c r="J47" s="32">
        <v>879675</v>
      </c>
      <c r="K47" s="32"/>
      <c r="L47" s="32"/>
      <c r="M47" s="32">
        <v>3254241</v>
      </c>
      <c r="N47" s="32"/>
      <c r="O47" s="32">
        <v>6290973</v>
      </c>
      <c r="P47" s="32">
        <v>309572</v>
      </c>
      <c r="Q47" s="32"/>
      <c r="R47" s="32">
        <v>1378030</v>
      </c>
      <c r="S47" s="32">
        <v>2128547</v>
      </c>
      <c r="T47" s="32"/>
      <c r="U47" s="32"/>
      <c r="V47" s="32">
        <v>2790162</v>
      </c>
      <c r="W47" s="32">
        <v>489422</v>
      </c>
      <c r="X47" s="32">
        <v>205444</v>
      </c>
      <c r="Y47" s="32">
        <v>1107278</v>
      </c>
      <c r="Z47" s="32">
        <v>22289092</v>
      </c>
      <c r="AA47" s="32">
        <v>20356156</v>
      </c>
      <c r="AB47" s="32"/>
      <c r="AC47" s="32">
        <v>1267903</v>
      </c>
      <c r="AD47" s="32">
        <v>4730882</v>
      </c>
      <c r="AE47" s="32">
        <v>1097365</v>
      </c>
      <c r="AF47" s="32">
        <v>306525</v>
      </c>
      <c r="AG47" s="32">
        <v>3598734</v>
      </c>
      <c r="AH47" s="32">
        <v>7402867</v>
      </c>
      <c r="AI47" s="32"/>
      <c r="AJ47" s="32">
        <v>1149742</v>
      </c>
      <c r="AK47" s="32">
        <v>11204850</v>
      </c>
      <c r="AL47" s="32"/>
      <c r="AM47" s="32">
        <v>387745</v>
      </c>
      <c r="AN47" s="32"/>
      <c r="AO47" s="32">
        <v>181249</v>
      </c>
      <c r="AP47" s="32"/>
      <c r="AQ47" s="32">
        <v>157502</v>
      </c>
      <c r="AR47" s="32">
        <v>541018</v>
      </c>
      <c r="AS47" s="32">
        <v>125489</v>
      </c>
      <c r="AT47" s="32">
        <v>8812696</v>
      </c>
      <c r="AU47" s="32">
        <v>23857540</v>
      </c>
      <c r="AV47" s="32"/>
      <c r="AW47" s="32">
        <v>3157881</v>
      </c>
      <c r="AX47" s="32">
        <v>2825136</v>
      </c>
      <c r="AY47" s="32">
        <v>164215</v>
      </c>
      <c r="AZ47" s="32">
        <v>2546889</v>
      </c>
      <c r="BA47" s="32"/>
      <c r="BB47" s="32"/>
      <c r="BC47" s="32"/>
      <c r="BD47" s="32">
        <v>4040720</v>
      </c>
      <c r="BE47" s="32">
        <v>7954070</v>
      </c>
      <c r="BF47" s="32">
        <v>3147605</v>
      </c>
      <c r="BG47" s="32">
        <v>1396205</v>
      </c>
      <c r="BH47" s="32"/>
      <c r="BI47" s="32">
        <v>1446952</v>
      </c>
      <c r="BJ47" s="32">
        <v>35732140</v>
      </c>
      <c r="BK47" s="32">
        <v>146913</v>
      </c>
      <c r="BL47" s="32">
        <v>6300035</v>
      </c>
      <c r="BM47" s="32">
        <v>493999</v>
      </c>
      <c r="BN47" s="32">
        <v>148061</v>
      </c>
      <c r="BO47" s="32">
        <v>2039399</v>
      </c>
      <c r="BP47" s="32">
        <v>21114584</v>
      </c>
      <c r="BQ47" s="32">
        <v>8846122</v>
      </c>
      <c r="BR47" s="32"/>
      <c r="BS47" s="32">
        <v>3944319</v>
      </c>
      <c r="BT47" s="32">
        <v>1641007</v>
      </c>
      <c r="BU47" s="32"/>
      <c r="BV47" s="32">
        <v>10389487</v>
      </c>
      <c r="BW47" s="32">
        <v>4552937</v>
      </c>
      <c r="BX47" s="32"/>
      <c r="BY47" s="32">
        <v>3717816</v>
      </c>
      <c r="BZ47" s="32">
        <v>2787498</v>
      </c>
      <c r="CA47" s="32">
        <v>3347639</v>
      </c>
      <c r="CB47" s="32">
        <v>31788260</v>
      </c>
      <c r="CC47" s="32">
        <v>205337</v>
      </c>
      <c r="CD47" s="32">
        <v>8673926</v>
      </c>
      <c r="CE47" s="32">
        <v>2014349</v>
      </c>
      <c r="CF47" s="32">
        <f t="shared" si="0"/>
        <v>361341602</v>
      </c>
      <c r="CG47" s="32">
        <f>Overview!K47-CF47</f>
        <v>76898774</v>
      </c>
    </row>
    <row r="48" spans="1:85" x14ac:dyDescent="0.2">
      <c r="A48" s="32" t="s">
        <v>148</v>
      </c>
      <c r="B48" s="32"/>
      <c r="C48" s="32"/>
      <c r="D48" s="34">
        <v>38891987</v>
      </c>
      <c r="E48" s="32"/>
      <c r="F48" s="32"/>
      <c r="G48" s="32"/>
      <c r="H48" s="32"/>
      <c r="I48" s="32"/>
      <c r="J48" s="32"/>
      <c r="K48" s="32"/>
      <c r="L48" s="32"/>
      <c r="M48" s="32"/>
      <c r="N48" s="34">
        <v>43928666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4">
        <v>15162878</v>
      </c>
      <c r="AE48" s="32"/>
      <c r="AF48" s="32"/>
      <c r="AG48" s="34">
        <v>12749919</v>
      </c>
      <c r="AH48" s="34">
        <v>2989269</v>
      </c>
      <c r="AI48" s="32"/>
      <c r="AJ48" s="32"/>
      <c r="AK48" s="32"/>
      <c r="AL48" s="32"/>
      <c r="AM48" s="34">
        <v>201389568</v>
      </c>
      <c r="AN48" s="32"/>
      <c r="AO48" s="32"/>
      <c r="AP48" s="32"/>
      <c r="AQ48" s="32"/>
      <c r="AR48" s="32"/>
      <c r="AS48" s="32"/>
      <c r="AT48" s="34">
        <v>2764733</v>
      </c>
      <c r="AU48" s="32"/>
      <c r="AV48" s="32"/>
      <c r="AW48" s="32"/>
      <c r="AX48" s="34">
        <v>7599048</v>
      </c>
      <c r="AY48" s="32"/>
      <c r="AZ48" s="32"/>
      <c r="BA48" s="32"/>
      <c r="BB48" s="32"/>
      <c r="BC48" s="32"/>
      <c r="BD48" s="32"/>
      <c r="BE48" s="34">
        <v>4841409</v>
      </c>
      <c r="BF48" s="32"/>
      <c r="BG48" s="32"/>
      <c r="BH48" s="32"/>
      <c r="BI48" s="32"/>
      <c r="BJ48" s="32">
        <v>13798282</v>
      </c>
      <c r="BK48" s="32"/>
      <c r="BL48" s="34">
        <v>4161529</v>
      </c>
      <c r="BM48" s="32"/>
      <c r="BN48" s="32"/>
      <c r="BO48" s="32"/>
      <c r="BP48" s="32">
        <v>4599796</v>
      </c>
      <c r="BQ48" s="32"/>
      <c r="BR48" s="32"/>
      <c r="BS48" s="32"/>
      <c r="BT48" s="32"/>
      <c r="BU48" s="32"/>
      <c r="BV48" s="34">
        <v>24614481</v>
      </c>
      <c r="BW48" s="34">
        <v>4783417</v>
      </c>
      <c r="BX48" s="32"/>
      <c r="BY48" s="32"/>
      <c r="BZ48" s="32"/>
      <c r="CA48" s="32"/>
      <c r="CB48" s="34">
        <v>114063718</v>
      </c>
      <c r="CC48" s="32"/>
      <c r="CD48" s="32"/>
      <c r="CE48" s="32"/>
      <c r="CF48" s="32">
        <f t="shared" si="0"/>
        <v>496338700</v>
      </c>
      <c r="CG48" s="32">
        <f>Overview!K48-CF48</f>
        <v>1052505751</v>
      </c>
    </row>
    <row r="49" spans="1:85" x14ac:dyDescent="0.2">
      <c r="A49" s="32" t="s">
        <v>121</v>
      </c>
      <c r="B49" s="32">
        <v>3390252</v>
      </c>
      <c r="C49" s="32"/>
      <c r="D49" s="32">
        <v>24683719</v>
      </c>
      <c r="E49" s="32"/>
      <c r="F49" s="32"/>
      <c r="G49" s="32"/>
      <c r="H49" s="32"/>
      <c r="I49" s="32">
        <v>33500000</v>
      </c>
      <c r="J49" s="32">
        <v>310618</v>
      </c>
      <c r="K49" s="32"/>
      <c r="L49" s="32"/>
      <c r="M49" s="32"/>
      <c r="N49" s="34">
        <v>90498909</v>
      </c>
      <c r="O49" s="32"/>
      <c r="P49" s="32"/>
      <c r="Q49" s="32"/>
      <c r="R49" s="32">
        <v>573527</v>
      </c>
      <c r="S49" s="32"/>
      <c r="T49" s="32"/>
      <c r="U49" s="32"/>
      <c r="V49" s="32"/>
      <c r="W49" s="32"/>
      <c r="X49" s="32"/>
      <c r="Y49" s="32"/>
      <c r="Z49" s="32">
        <v>16300000</v>
      </c>
      <c r="AA49" s="32">
        <v>8700000</v>
      </c>
      <c r="AB49" s="32"/>
      <c r="AC49" s="32"/>
      <c r="AD49" s="34">
        <v>6500000</v>
      </c>
      <c r="AE49" s="15"/>
      <c r="AF49" s="32"/>
      <c r="AG49" s="32">
        <v>2568493</v>
      </c>
      <c r="AH49" s="32">
        <v>8600000</v>
      </c>
      <c r="AI49" s="32"/>
      <c r="AJ49" s="32"/>
      <c r="AK49" s="32">
        <v>3881665</v>
      </c>
      <c r="AL49" s="32"/>
      <c r="AM49" s="32">
        <v>11277405</v>
      </c>
      <c r="AN49" s="32"/>
      <c r="AO49" s="32"/>
      <c r="AP49" s="32"/>
      <c r="AQ49" s="32"/>
      <c r="AR49" s="32"/>
      <c r="AS49" s="32">
        <v>124272</v>
      </c>
      <c r="AT49" s="32"/>
      <c r="AU49" s="32">
        <v>22500000</v>
      </c>
      <c r="AV49" s="32"/>
      <c r="AW49" s="32">
        <v>3793664</v>
      </c>
      <c r="AX49" s="32">
        <v>3631130</v>
      </c>
      <c r="AY49" s="32"/>
      <c r="AZ49" s="32"/>
      <c r="BA49" s="32"/>
      <c r="BB49" s="32"/>
      <c r="BC49" s="32"/>
      <c r="BD49" s="32"/>
      <c r="BE49" s="32">
        <v>10600000</v>
      </c>
      <c r="BF49" s="32">
        <v>1366850</v>
      </c>
      <c r="BG49" s="32">
        <v>1025100</v>
      </c>
      <c r="BH49" s="32"/>
      <c r="BI49" s="32"/>
      <c r="BJ49" s="32">
        <v>8136393</v>
      </c>
      <c r="BK49" s="32"/>
      <c r="BL49" s="32">
        <v>7700000</v>
      </c>
      <c r="BM49" s="32">
        <v>330358</v>
      </c>
      <c r="BN49" s="32"/>
      <c r="BO49" s="32"/>
      <c r="BP49" s="32">
        <v>15500000</v>
      </c>
      <c r="BQ49" s="32">
        <v>8603850</v>
      </c>
      <c r="BR49" s="32"/>
      <c r="BS49" s="32"/>
      <c r="BT49" s="32"/>
      <c r="BU49" s="32"/>
      <c r="BV49" s="32">
        <v>11000000</v>
      </c>
      <c r="BW49" s="34">
        <v>3446962</v>
      </c>
      <c r="BX49" s="15"/>
      <c r="BY49" s="32">
        <v>1747244</v>
      </c>
      <c r="BZ49" s="32"/>
      <c r="CA49" s="32"/>
      <c r="CB49" s="32">
        <v>30018598</v>
      </c>
      <c r="CC49" s="32"/>
      <c r="CD49" s="32"/>
      <c r="CE49" s="32"/>
      <c r="CF49" s="32">
        <f t="shared" si="0"/>
        <v>340309009</v>
      </c>
      <c r="CG49" s="32">
        <f>Overview!K49-CF49</f>
        <v>68260961</v>
      </c>
    </row>
  </sheetData>
  <autoFilter ref="A1:CG49" xr:uid="{81414664-DC6B-0243-8C8A-40F453214A74}">
    <sortState ref="A2:CG49">
      <sortCondition ref="A1:A49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599E6-86C9-3F47-B891-B72B59F85C57}">
  <dimension ref="A1:H24"/>
  <sheetViews>
    <sheetView tabSelected="1" topLeftCell="A13" workbookViewId="0">
      <selection activeCell="F21" sqref="F21"/>
    </sheetView>
  </sheetViews>
  <sheetFormatPr baseColWidth="10" defaultRowHeight="16" x14ac:dyDescent="0.2"/>
  <cols>
    <col min="1" max="1" width="19.33203125" style="19" bestFit="1" customWidth="1"/>
    <col min="2" max="2" width="31.6640625" style="19" customWidth="1"/>
    <col min="3" max="3" width="34.6640625" style="19" customWidth="1"/>
    <col min="4" max="5" width="10.83203125" style="19"/>
    <col min="6" max="6" width="12.5" style="19" bestFit="1" customWidth="1"/>
    <col min="7" max="7" width="32.6640625" style="19" customWidth="1"/>
    <col min="8" max="8" width="37.83203125" style="19" customWidth="1"/>
    <col min="9" max="16384" width="10.83203125" style="19"/>
  </cols>
  <sheetData>
    <row r="1" spans="1:8" x14ac:dyDescent="0.2">
      <c r="A1" s="39" t="s">
        <v>168</v>
      </c>
      <c r="B1" s="39"/>
      <c r="C1" s="39"/>
      <c r="F1" s="39" t="s">
        <v>201</v>
      </c>
      <c r="G1" s="39"/>
      <c r="H1" s="39"/>
    </row>
    <row r="2" spans="1:8" x14ac:dyDescent="0.2">
      <c r="A2" s="20" t="s">
        <v>165</v>
      </c>
      <c r="B2" s="20" t="s">
        <v>166</v>
      </c>
      <c r="C2" s="20" t="s">
        <v>167</v>
      </c>
      <c r="F2" s="21" t="s">
        <v>165</v>
      </c>
      <c r="G2" s="21" t="s">
        <v>166</v>
      </c>
      <c r="H2" s="21" t="s">
        <v>167</v>
      </c>
    </row>
    <row r="3" spans="1:8" ht="17" x14ac:dyDescent="0.2">
      <c r="A3" s="42" t="s">
        <v>0</v>
      </c>
      <c r="B3" s="23" t="s">
        <v>169</v>
      </c>
      <c r="C3" s="24"/>
      <c r="F3" s="22" t="s">
        <v>0</v>
      </c>
      <c r="G3" s="23" t="s">
        <v>169</v>
      </c>
      <c r="H3" s="24"/>
    </row>
    <row r="4" spans="1:8" ht="34" x14ac:dyDescent="0.2">
      <c r="A4" s="42" t="s">
        <v>24</v>
      </c>
      <c r="B4" s="23" t="s">
        <v>170</v>
      </c>
      <c r="C4" s="23"/>
      <c r="F4" s="22" t="s">
        <v>202</v>
      </c>
      <c r="G4" s="23" t="s">
        <v>205</v>
      </c>
      <c r="H4" s="23" t="s">
        <v>206</v>
      </c>
    </row>
    <row r="5" spans="1:8" ht="34" x14ac:dyDescent="0.2">
      <c r="A5" s="43" t="s">
        <v>26</v>
      </c>
      <c r="B5" s="23" t="s">
        <v>171</v>
      </c>
      <c r="C5" s="23"/>
      <c r="F5" s="25"/>
      <c r="G5" s="23"/>
      <c r="H5" s="23"/>
    </row>
    <row r="6" spans="1:8" ht="34" x14ac:dyDescent="0.2">
      <c r="A6" s="44" t="s">
        <v>1</v>
      </c>
      <c r="B6" s="23" t="s">
        <v>172</v>
      </c>
      <c r="C6" s="23"/>
      <c r="F6" s="26"/>
      <c r="G6" s="23"/>
      <c r="H6" s="23"/>
    </row>
    <row r="7" spans="1:8" ht="51" x14ac:dyDescent="0.2">
      <c r="A7" s="45" t="s">
        <v>153</v>
      </c>
      <c r="B7" s="23" t="s">
        <v>173</v>
      </c>
      <c r="C7" s="28" t="s">
        <v>174</v>
      </c>
      <c r="F7" s="27"/>
      <c r="G7" s="23"/>
      <c r="H7" s="28"/>
    </row>
    <row r="8" spans="1:8" ht="34" x14ac:dyDescent="0.2">
      <c r="A8" s="46" t="s">
        <v>2</v>
      </c>
      <c r="B8" s="23" t="s">
        <v>175</v>
      </c>
      <c r="C8" s="23"/>
      <c r="F8" s="29"/>
      <c r="G8" s="23"/>
      <c r="H8" s="23"/>
    </row>
    <row r="9" spans="1:8" ht="51" x14ac:dyDescent="0.2">
      <c r="A9" s="46" t="s">
        <v>30</v>
      </c>
      <c r="B9" s="23" t="s">
        <v>176</v>
      </c>
      <c r="C9" s="23"/>
      <c r="F9" s="29"/>
      <c r="G9" s="23"/>
      <c r="H9" s="23"/>
    </row>
    <row r="10" spans="1:8" ht="51" x14ac:dyDescent="0.2">
      <c r="A10" s="47" t="s">
        <v>135</v>
      </c>
      <c r="B10" s="23" t="s">
        <v>184</v>
      </c>
      <c r="C10" s="23" t="s">
        <v>183</v>
      </c>
      <c r="F10" s="30"/>
      <c r="G10" s="23"/>
      <c r="H10" s="23"/>
    </row>
    <row r="11" spans="1:8" ht="51" x14ac:dyDescent="0.2">
      <c r="A11" s="47" t="s">
        <v>136</v>
      </c>
      <c r="B11" s="23" t="s">
        <v>181</v>
      </c>
      <c r="C11" s="23" t="s">
        <v>182</v>
      </c>
      <c r="F11" s="30"/>
      <c r="G11" s="23"/>
      <c r="H11" s="23"/>
    </row>
    <row r="12" spans="1:8" ht="51" x14ac:dyDescent="0.2">
      <c r="A12" s="46" t="s">
        <v>29</v>
      </c>
      <c r="B12" s="23" t="s">
        <v>177</v>
      </c>
      <c r="C12" s="23"/>
      <c r="F12" s="29"/>
      <c r="G12" s="23"/>
      <c r="H12" s="23"/>
    </row>
    <row r="13" spans="1:8" ht="51" x14ac:dyDescent="0.2">
      <c r="A13" s="46" t="s">
        <v>28</v>
      </c>
      <c r="B13" s="23" t="s">
        <v>178</v>
      </c>
      <c r="C13" s="23"/>
      <c r="F13" s="29"/>
      <c r="G13" s="23"/>
      <c r="H13" s="23"/>
    </row>
    <row r="14" spans="1:8" ht="51" x14ac:dyDescent="0.2">
      <c r="A14" s="46" t="s">
        <v>27</v>
      </c>
      <c r="B14" s="23" t="s">
        <v>180</v>
      </c>
      <c r="C14" s="24" t="s">
        <v>179</v>
      </c>
      <c r="F14" s="29"/>
      <c r="G14" s="23"/>
      <c r="H14" s="24"/>
    </row>
    <row r="15" spans="1:8" ht="51" x14ac:dyDescent="0.2">
      <c r="A15" s="47" t="s">
        <v>115</v>
      </c>
      <c r="B15" s="23" t="s">
        <v>203</v>
      </c>
      <c r="C15" s="23" t="s">
        <v>204</v>
      </c>
      <c r="F15" s="30"/>
      <c r="G15" s="23"/>
      <c r="H15" s="23"/>
    </row>
    <row r="16" spans="1:8" ht="34" x14ac:dyDescent="0.2">
      <c r="A16" s="47" t="s">
        <v>149</v>
      </c>
      <c r="B16" s="23" t="s">
        <v>185</v>
      </c>
      <c r="C16" s="23" t="s">
        <v>186</v>
      </c>
      <c r="F16" s="30"/>
      <c r="G16" s="23"/>
      <c r="H16" s="23"/>
    </row>
    <row r="17" spans="1:8" ht="68" x14ac:dyDescent="0.2">
      <c r="A17" s="47" t="s">
        <v>116</v>
      </c>
      <c r="B17" s="23" t="s">
        <v>187</v>
      </c>
      <c r="C17" s="23" t="s">
        <v>188</v>
      </c>
      <c r="F17" s="30"/>
      <c r="G17" s="23"/>
      <c r="H17" s="23"/>
    </row>
    <row r="18" spans="1:8" ht="34" x14ac:dyDescent="0.2">
      <c r="A18" s="46" t="s">
        <v>154</v>
      </c>
      <c r="B18" s="23" t="s">
        <v>189</v>
      </c>
      <c r="C18" s="23" t="s">
        <v>190</v>
      </c>
      <c r="F18" s="29"/>
      <c r="G18" s="23"/>
      <c r="H18" s="23"/>
    </row>
    <row r="19" spans="1:8" ht="34" x14ac:dyDescent="0.2">
      <c r="A19" s="46" t="s">
        <v>155</v>
      </c>
      <c r="B19" s="23" t="s">
        <v>196</v>
      </c>
      <c r="C19" s="23" t="s">
        <v>191</v>
      </c>
      <c r="F19" s="29"/>
      <c r="G19" s="23"/>
      <c r="H19" s="23"/>
    </row>
    <row r="20" spans="1:8" ht="34" x14ac:dyDescent="0.2">
      <c r="A20" s="46" t="s">
        <v>156</v>
      </c>
      <c r="B20" s="23" t="s">
        <v>197</v>
      </c>
      <c r="C20" s="23" t="s">
        <v>192</v>
      </c>
      <c r="F20" s="29"/>
      <c r="G20" s="23"/>
      <c r="H20" s="23"/>
    </row>
    <row r="21" spans="1:8" ht="51" x14ac:dyDescent="0.2">
      <c r="A21" s="46" t="s">
        <v>157</v>
      </c>
      <c r="B21" s="23" t="s">
        <v>198</v>
      </c>
      <c r="C21" s="23" t="s">
        <v>193</v>
      </c>
      <c r="F21" s="29"/>
      <c r="G21" s="23"/>
      <c r="H21" s="23"/>
    </row>
    <row r="22" spans="1:8" ht="34" x14ac:dyDescent="0.2">
      <c r="A22" s="46" t="s">
        <v>158</v>
      </c>
      <c r="B22" s="23" t="s">
        <v>199</v>
      </c>
      <c r="C22" s="23" t="s">
        <v>194</v>
      </c>
      <c r="F22" s="29"/>
      <c r="G22" s="23"/>
      <c r="H22" s="23"/>
    </row>
    <row r="23" spans="1:8" ht="17" x14ac:dyDescent="0.2">
      <c r="A23" s="46" t="s">
        <v>159</v>
      </c>
      <c r="B23" s="23" t="s">
        <v>200</v>
      </c>
      <c r="C23" s="23" t="s">
        <v>195</v>
      </c>
      <c r="F23" s="29"/>
      <c r="G23" s="23"/>
      <c r="H23" s="23"/>
    </row>
    <row r="24" spans="1:8" ht="51" x14ac:dyDescent="0.2">
      <c r="A24" s="40" t="s">
        <v>228</v>
      </c>
      <c r="B24" s="41" t="s">
        <v>229</v>
      </c>
      <c r="C24" s="41" t="s">
        <v>230</v>
      </c>
    </row>
  </sheetData>
  <mergeCells count="2">
    <mergeCell ref="A1:C1"/>
    <mergeCell ref="F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1F7D-22C5-5B47-9483-595E0E652409}">
  <dimension ref="A1:B12"/>
  <sheetViews>
    <sheetView workbookViewId="0">
      <selection activeCell="A8" sqref="A8"/>
    </sheetView>
  </sheetViews>
  <sheetFormatPr baseColWidth="10" defaultRowHeight="16" x14ac:dyDescent="0.2"/>
  <cols>
    <col min="1" max="1" width="18" bestFit="1" customWidth="1"/>
  </cols>
  <sheetData>
    <row r="1" spans="1:2" x14ac:dyDescent="0.2">
      <c r="A1" t="s">
        <v>152</v>
      </c>
      <c r="B1" t="s">
        <v>22</v>
      </c>
    </row>
    <row r="2" spans="1:2" x14ac:dyDescent="0.2">
      <c r="A2" t="s">
        <v>23</v>
      </c>
      <c r="B2" s="3">
        <v>43355</v>
      </c>
    </row>
    <row r="3" spans="1:2" x14ac:dyDescent="0.2">
      <c r="B3" s="3"/>
    </row>
    <row r="4" spans="1:2" x14ac:dyDescent="0.2">
      <c r="A4" t="s">
        <v>208</v>
      </c>
      <c r="B4" s="3" t="s">
        <v>209</v>
      </c>
    </row>
    <row r="5" spans="1:2" x14ac:dyDescent="0.2">
      <c r="A5" t="s">
        <v>23</v>
      </c>
      <c r="B5" s="3">
        <v>43371</v>
      </c>
    </row>
    <row r="6" spans="1:2" x14ac:dyDescent="0.2">
      <c r="B6" s="3"/>
    </row>
    <row r="7" spans="1:2" x14ac:dyDescent="0.2">
      <c r="A7" t="s">
        <v>210</v>
      </c>
      <c r="B7" s="3"/>
    </row>
    <row r="8" spans="1:2" x14ac:dyDescent="0.2">
      <c r="A8" t="s">
        <v>211</v>
      </c>
      <c r="B8" s="3"/>
    </row>
    <row r="10" spans="1:2" x14ac:dyDescent="0.2">
      <c r="A10" t="s">
        <v>160</v>
      </c>
      <c r="B10" t="s">
        <v>161</v>
      </c>
    </row>
    <row r="11" spans="1:2" x14ac:dyDescent="0.2">
      <c r="A11" t="s">
        <v>162</v>
      </c>
      <c r="B11" s="3">
        <v>43355</v>
      </c>
    </row>
    <row r="12" spans="1:2" x14ac:dyDescent="0.2">
      <c r="A12" t="s">
        <v>163</v>
      </c>
      <c r="B1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International ex US</vt:lpstr>
      <vt:lpstr>Data Dictionary</vt:lpstr>
      <vt:lpstr>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2018-09-12T04:20:21Z</dcterms:created>
  <dcterms:modified xsi:type="dcterms:W3CDTF">2018-09-28T08:36:28Z</dcterms:modified>
</cp:coreProperties>
</file>